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0" windowWidth="28815" windowHeight="14130" activeTab="8"/>
  </bookViews>
  <sheets>
    <sheet name="log tally" sheetId="4" r:id="rId1"/>
    <sheet name="160ac-s4" sheetId="7" r:id="rId2"/>
    <sheet name="160ac-s3" sheetId="10" r:id="rId3"/>
    <sheet name="160ac-s2" sheetId="11" r:id="rId4"/>
    <sheet name="1100ac-s5ab" sheetId="12" r:id="rId5"/>
    <sheet name="1100ac-s6" sheetId="13" r:id="rId6"/>
    <sheet name="1100ac-s3" sheetId="14" r:id="rId7"/>
    <sheet name="1100ac-s4" sheetId="15" r:id="rId8"/>
    <sheet name="Summary" sheetId="16" r:id="rId9"/>
    <sheet name="stand table" sheetId="17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E6" i="4"/>
  <c r="D6" i="4"/>
  <c r="F13" i="17"/>
  <c r="E13" i="17"/>
  <c r="P14" i="16"/>
  <c r="O14" i="16"/>
  <c r="P13" i="16"/>
  <c r="O13" i="16"/>
  <c r="P12" i="16"/>
  <c r="Q12" i="16" s="1"/>
  <c r="R12" i="16" s="1"/>
  <c r="O12" i="16"/>
  <c r="P11" i="16"/>
  <c r="O11" i="16"/>
  <c r="P10" i="16"/>
  <c r="O10" i="16"/>
  <c r="Q11" i="16" l="1"/>
  <c r="R11" i="16" s="1"/>
  <c r="Q14" i="16"/>
  <c r="R14" i="16" s="1"/>
  <c r="Q13" i="16"/>
  <c r="R13" i="16" s="1"/>
  <c r="Q10" i="16"/>
  <c r="R10" i="16" s="1"/>
  <c r="L6" i="16" l="1"/>
  <c r="AA2" i="15" l="1"/>
  <c r="AA2" i="14"/>
  <c r="H34" i="16"/>
  <c r="H33" i="16"/>
  <c r="H32" i="16"/>
  <c r="H10" i="16"/>
  <c r="H9" i="16"/>
  <c r="G39" i="16"/>
  <c r="L39" i="16" s="1"/>
  <c r="G38" i="16"/>
  <c r="L38" i="16" s="1"/>
  <c r="G36" i="16"/>
  <c r="G17" i="16"/>
  <c r="G16" i="16"/>
  <c r="G15" i="16"/>
  <c r="G37" i="16"/>
  <c r="L37" i="16" s="1"/>
  <c r="G25" i="16"/>
  <c r="L25" i="16" s="1"/>
  <c r="G24" i="16"/>
  <c r="L24" i="16" s="1"/>
  <c r="G23" i="16"/>
  <c r="L23" i="16" s="1"/>
  <c r="G28" i="16"/>
  <c r="G27" i="16"/>
  <c r="G26" i="16"/>
  <c r="G21" i="16"/>
  <c r="G20" i="16"/>
  <c r="G19" i="16"/>
  <c r="G13" i="16"/>
  <c r="G12" i="16"/>
  <c r="G11" i="16"/>
  <c r="F17" i="16"/>
  <c r="F16" i="16"/>
  <c r="F15" i="16"/>
  <c r="F21" i="16"/>
  <c r="F20" i="16"/>
  <c r="F19" i="16"/>
  <c r="F28" i="16"/>
  <c r="F27" i="16"/>
  <c r="F26" i="16"/>
  <c r="F10" i="16"/>
  <c r="F9" i="16"/>
  <c r="AB9" i="10"/>
  <c r="AB2" i="10"/>
  <c r="F13" i="16"/>
  <c r="F12" i="16"/>
  <c r="F11" i="16"/>
  <c r="F34" i="16"/>
  <c r="F33" i="16"/>
  <c r="F32" i="16"/>
  <c r="E21" i="16"/>
  <c r="E28" i="16"/>
  <c r="E27" i="16"/>
  <c r="E26" i="16"/>
  <c r="E36" i="16"/>
  <c r="E31" i="16"/>
  <c r="E30" i="16"/>
  <c r="E29" i="16"/>
  <c r="E34" i="16"/>
  <c r="E33" i="16"/>
  <c r="E32" i="16"/>
  <c r="E10" i="16"/>
  <c r="C5" i="11"/>
  <c r="BL9" i="11"/>
  <c r="AZ3" i="11"/>
  <c r="AY3" i="11"/>
  <c r="AK3" i="13"/>
  <c r="K3" i="13"/>
  <c r="B17" i="13"/>
  <c r="B14" i="13"/>
  <c r="B11" i="13"/>
  <c r="BR9" i="13"/>
  <c r="J3" i="13"/>
  <c r="D9" i="13"/>
  <c r="B11" i="12"/>
  <c r="V9" i="12"/>
  <c r="C5" i="12"/>
  <c r="D9" i="15"/>
  <c r="V11" i="12"/>
  <c r="R3" i="12"/>
  <c r="K3" i="12"/>
  <c r="J3" i="12"/>
  <c r="D9" i="12"/>
  <c r="D9" i="14"/>
  <c r="BP2" i="14"/>
  <c r="L36" i="16" l="1"/>
  <c r="H46" i="16"/>
  <c r="G46" i="16"/>
  <c r="F46" i="16"/>
  <c r="E46" i="16"/>
  <c r="BK43" i="14"/>
  <c r="BL43" i="14" s="1"/>
  <c r="BM43" i="14" s="1"/>
  <c r="BK42" i="14"/>
  <c r="BK41" i="14"/>
  <c r="BK40" i="14"/>
  <c r="BK39" i="14"/>
  <c r="BL39" i="14" s="1"/>
  <c r="BM39" i="14" s="1"/>
  <c r="BK38" i="14"/>
  <c r="BK37" i="14"/>
  <c r="BL37" i="14" s="1"/>
  <c r="BM37" i="14" s="1"/>
  <c r="BK36" i="14"/>
  <c r="BK35" i="14"/>
  <c r="BL35" i="14" s="1"/>
  <c r="BM35" i="14" s="1"/>
  <c r="BK34" i="14"/>
  <c r="BK33" i="14"/>
  <c r="BL33" i="14" s="1"/>
  <c r="BM33" i="14" s="1"/>
  <c r="BK32" i="14"/>
  <c r="BL32" i="14" s="1"/>
  <c r="BK31" i="14"/>
  <c r="BL31" i="14" s="1"/>
  <c r="BM31" i="14" s="1"/>
  <c r="BK30" i="14"/>
  <c r="BL30" i="14" s="1"/>
  <c r="BK29" i="14"/>
  <c r="BL29" i="14" s="1"/>
  <c r="BM29" i="14" s="1"/>
  <c r="BK28" i="14"/>
  <c r="BK27" i="14"/>
  <c r="BL27" i="14" s="1"/>
  <c r="BM27" i="14" s="1"/>
  <c r="BK26" i="14"/>
  <c r="BK25" i="14"/>
  <c r="BL25" i="14" s="1"/>
  <c r="BM25" i="14" s="1"/>
  <c r="BK24" i="14"/>
  <c r="BL24" i="14" s="1"/>
  <c r="BK23" i="14"/>
  <c r="BL23" i="14" s="1"/>
  <c r="BM23" i="14" s="1"/>
  <c r="BK22" i="14"/>
  <c r="BL22" i="14" s="1"/>
  <c r="BK21" i="14"/>
  <c r="BK20" i="14"/>
  <c r="BL20" i="14" s="1"/>
  <c r="BK19" i="14"/>
  <c r="BL19" i="14" s="1"/>
  <c r="BM19" i="14" s="1"/>
  <c r="BK18" i="14"/>
  <c r="BK17" i="14"/>
  <c r="BL17" i="14" s="1"/>
  <c r="BM17" i="14" s="1"/>
  <c r="BK16" i="14"/>
  <c r="BK15" i="14"/>
  <c r="BL15" i="14" s="1"/>
  <c r="BM15" i="14" s="1"/>
  <c r="BK14" i="14"/>
  <c r="BK13" i="14"/>
  <c r="BL13" i="14" s="1"/>
  <c r="BM13" i="14" s="1"/>
  <c r="BK12" i="14"/>
  <c r="BK11" i="14"/>
  <c r="BK9" i="14"/>
  <c r="BK2" i="14" s="1"/>
  <c r="BP43" i="14"/>
  <c r="BP42" i="14"/>
  <c r="BP41" i="14"/>
  <c r="BP40" i="14"/>
  <c r="BP39" i="14"/>
  <c r="BP38" i="14"/>
  <c r="BP37" i="14"/>
  <c r="BP36" i="14"/>
  <c r="BP35" i="14"/>
  <c r="BP34" i="14"/>
  <c r="BP33" i="14"/>
  <c r="BP32" i="14"/>
  <c r="BP31" i="14"/>
  <c r="BP30" i="14"/>
  <c r="BP29" i="14"/>
  <c r="BP28" i="14"/>
  <c r="BP27" i="14"/>
  <c r="BP26" i="14"/>
  <c r="BP25" i="14"/>
  <c r="BP24" i="14"/>
  <c r="BP23" i="14"/>
  <c r="BP22" i="14"/>
  <c r="BP21" i="14"/>
  <c r="BP20" i="14"/>
  <c r="BP19" i="14"/>
  <c r="BP18" i="14"/>
  <c r="BP17" i="14"/>
  <c r="BP16" i="14"/>
  <c r="BP15" i="14"/>
  <c r="BP14" i="14"/>
  <c r="BP13" i="14"/>
  <c r="BP12" i="14"/>
  <c r="BP11" i="14"/>
  <c r="BB43" i="14"/>
  <c r="BC43" i="14" s="1"/>
  <c r="BB42" i="14"/>
  <c r="BB41" i="14"/>
  <c r="BC41" i="14" s="1"/>
  <c r="BB40" i="14"/>
  <c r="BB39" i="14"/>
  <c r="BB38" i="14"/>
  <c r="BB37" i="14"/>
  <c r="BC37" i="14" s="1"/>
  <c r="BB36" i="14"/>
  <c r="BB35" i="14"/>
  <c r="BB34" i="14"/>
  <c r="BB33" i="14"/>
  <c r="BC33" i="14" s="1"/>
  <c r="BB32" i="14"/>
  <c r="BB31" i="14"/>
  <c r="BC31" i="14" s="1"/>
  <c r="BB30" i="14"/>
  <c r="BB29" i="14"/>
  <c r="BB28" i="14"/>
  <c r="BB27" i="14"/>
  <c r="BB26" i="14"/>
  <c r="BC26" i="14" s="1"/>
  <c r="BB25" i="14"/>
  <c r="BB24" i="14"/>
  <c r="BB23" i="14"/>
  <c r="BC23" i="14" s="1"/>
  <c r="BB22" i="14"/>
  <c r="BC22" i="14" s="1"/>
  <c r="BB21" i="14"/>
  <c r="BB20" i="14"/>
  <c r="AS43" i="14"/>
  <c r="AS42" i="14"/>
  <c r="AS41" i="14"/>
  <c r="AT41" i="14" s="1"/>
  <c r="AS40" i="14"/>
  <c r="AS39" i="14"/>
  <c r="AS38" i="14"/>
  <c r="AS37" i="14"/>
  <c r="AS36" i="14"/>
  <c r="AS35" i="14"/>
  <c r="AS34" i="14"/>
  <c r="AS33" i="14"/>
  <c r="AT33" i="14" s="1"/>
  <c r="AS32" i="14"/>
  <c r="AS31" i="14"/>
  <c r="AS30" i="14"/>
  <c r="AS29" i="14"/>
  <c r="AT29" i="14" s="1"/>
  <c r="AS28" i="14"/>
  <c r="AS27" i="14"/>
  <c r="AS26" i="14"/>
  <c r="AS25" i="14"/>
  <c r="AS24" i="14"/>
  <c r="AS23" i="14"/>
  <c r="AS22" i="14"/>
  <c r="AT22" i="14" s="1"/>
  <c r="AS21" i="14"/>
  <c r="AS20" i="14"/>
  <c r="AJ43" i="14"/>
  <c r="AJ42" i="14"/>
  <c r="AJ41" i="14"/>
  <c r="AJ40" i="14"/>
  <c r="AJ39" i="14"/>
  <c r="AJ38" i="14"/>
  <c r="AJ37" i="14"/>
  <c r="AK37" i="14" s="1"/>
  <c r="AJ36" i="14"/>
  <c r="AJ35" i="14"/>
  <c r="AJ34" i="14"/>
  <c r="AK34" i="14" s="1"/>
  <c r="AJ33" i="14"/>
  <c r="AJ32" i="14"/>
  <c r="AJ31" i="14"/>
  <c r="AJ30" i="14"/>
  <c r="AK30" i="14" s="1"/>
  <c r="AJ29" i="14"/>
  <c r="AK29" i="14" s="1"/>
  <c r="AJ28" i="14"/>
  <c r="AJ27" i="14"/>
  <c r="AJ26" i="14"/>
  <c r="AK26" i="14" s="1"/>
  <c r="AJ25" i="14"/>
  <c r="AK25" i="14" s="1"/>
  <c r="AJ24" i="14"/>
  <c r="AJ23" i="14"/>
  <c r="AJ22" i="14"/>
  <c r="AK22" i="14" s="1"/>
  <c r="AJ21" i="14"/>
  <c r="AJ20" i="14"/>
  <c r="AA43" i="14"/>
  <c r="AA42" i="14"/>
  <c r="AA41" i="14"/>
  <c r="AA40" i="14"/>
  <c r="AA39" i="14"/>
  <c r="AA38" i="14"/>
  <c r="AB38" i="14" s="1"/>
  <c r="AA37" i="14"/>
  <c r="AA36" i="14"/>
  <c r="AA35" i="14"/>
  <c r="AA34" i="14"/>
  <c r="AA33" i="14"/>
  <c r="AA32" i="14"/>
  <c r="AA31" i="14"/>
  <c r="AA30" i="14"/>
  <c r="AB30" i="14" s="1"/>
  <c r="AA29" i="14"/>
  <c r="AB29" i="14" s="1"/>
  <c r="AA28" i="14"/>
  <c r="AA27" i="14"/>
  <c r="AA26" i="14"/>
  <c r="AB26" i="14" s="1"/>
  <c r="AA25" i="14"/>
  <c r="AA24" i="14"/>
  <c r="AA23" i="14"/>
  <c r="AA22" i="14"/>
  <c r="AB22" i="14" s="1"/>
  <c r="AA21" i="14"/>
  <c r="AA20" i="14"/>
  <c r="R43" i="14"/>
  <c r="R42" i="14"/>
  <c r="R41" i="14"/>
  <c r="S41" i="14" s="1"/>
  <c r="R40" i="14"/>
  <c r="R39" i="14"/>
  <c r="R38" i="14"/>
  <c r="R37" i="14"/>
  <c r="R36" i="14"/>
  <c r="R35" i="14"/>
  <c r="R34" i="14"/>
  <c r="R33" i="14"/>
  <c r="S33" i="14" s="1"/>
  <c r="R32" i="14"/>
  <c r="R31" i="14"/>
  <c r="R30" i="14"/>
  <c r="R29" i="14"/>
  <c r="R28" i="14"/>
  <c r="R27" i="14"/>
  <c r="R26" i="14"/>
  <c r="R25" i="14"/>
  <c r="S25" i="14" s="1"/>
  <c r="R24" i="14"/>
  <c r="R23" i="14"/>
  <c r="R22" i="14"/>
  <c r="R21" i="14"/>
  <c r="R20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K26" i="14" l="1"/>
  <c r="BR26" i="14" s="1"/>
  <c r="K38" i="14"/>
  <c r="BR38" i="14" s="1"/>
  <c r="K27" i="14"/>
  <c r="BR27" i="14" s="1"/>
  <c r="K39" i="14"/>
  <c r="BR39" i="14" s="1"/>
  <c r="K37" i="14"/>
  <c r="K28" i="14"/>
  <c r="K29" i="14"/>
  <c r="BR29" i="14" s="1"/>
  <c r="K25" i="14"/>
  <c r="BR25" i="14" s="1"/>
  <c r="K40" i="14"/>
  <c r="BR40" i="14" s="1"/>
  <c r="K42" i="14"/>
  <c r="BR42" i="14" s="1"/>
  <c r="K19" i="14"/>
  <c r="K31" i="14"/>
  <c r="BR31" i="14"/>
  <c r="K43" i="14"/>
  <c r="BL11" i="14"/>
  <c r="BK3" i="14"/>
  <c r="K41" i="14"/>
  <c r="K30" i="14"/>
  <c r="BR30" i="14" s="1"/>
  <c r="K20" i="14"/>
  <c r="BR20" i="14" s="1"/>
  <c r="K32" i="14"/>
  <c r="K21" i="14"/>
  <c r="BR21" i="14" s="1"/>
  <c r="BP3" i="14"/>
  <c r="K22" i="14"/>
  <c r="K34" i="14"/>
  <c r="K23" i="14"/>
  <c r="K35" i="14"/>
  <c r="K33" i="14"/>
  <c r="BR33" i="14" s="1"/>
  <c r="K24" i="14"/>
  <c r="K36" i="14"/>
  <c r="BL16" i="14"/>
  <c r="BM16" i="14" s="1"/>
  <c r="BL36" i="14"/>
  <c r="BM36" i="14" s="1"/>
  <c r="BL28" i="14"/>
  <c r="BM28" i="14" s="1"/>
  <c r="BR28" i="14" s="1"/>
  <c r="BM20" i="14"/>
  <c r="BL40" i="14"/>
  <c r="BM40" i="14" s="1"/>
  <c r="BM32" i="14"/>
  <c r="BM24" i="14"/>
  <c r="BL12" i="14"/>
  <c r="BL21" i="14"/>
  <c r="BM21" i="14" s="1"/>
  <c r="BL41" i="14"/>
  <c r="BM41" i="14" s="1"/>
  <c r="BL18" i="14"/>
  <c r="BM18" i="14" s="1"/>
  <c r="BL26" i="14"/>
  <c r="BM26" i="14" s="1"/>
  <c r="BL34" i="14"/>
  <c r="BM34" i="14" s="1"/>
  <c r="BL38" i="14"/>
  <c r="BM38" i="14" s="1"/>
  <c r="BL42" i="14"/>
  <c r="BM42" i="14" s="1"/>
  <c r="BM22" i="14"/>
  <c r="BM30" i="14"/>
  <c r="BL14" i="14"/>
  <c r="BM14" i="14" s="1"/>
  <c r="BC39" i="14"/>
  <c r="BD39" i="14" s="1"/>
  <c r="BD41" i="14"/>
  <c r="BC21" i="14"/>
  <c r="BD21" i="14" s="1"/>
  <c r="BD33" i="14"/>
  <c r="BC38" i="14"/>
  <c r="BD38" i="14" s="1"/>
  <c r="BC25" i="14"/>
  <c r="BD25" i="14" s="1"/>
  <c r="BC30" i="14"/>
  <c r="BD30" i="14" s="1"/>
  <c r="BC34" i="14"/>
  <c r="BD34" i="14" s="1"/>
  <c r="BC42" i="14"/>
  <c r="BD42" i="14" s="1"/>
  <c r="BD22" i="14"/>
  <c r="BD26" i="14"/>
  <c r="BD37" i="14"/>
  <c r="BC27" i="14"/>
  <c r="BD27" i="14" s="1"/>
  <c r="BD23" i="14"/>
  <c r="BD31" i="14"/>
  <c r="BD43" i="14"/>
  <c r="BC20" i="14"/>
  <c r="BD20" i="14" s="1"/>
  <c r="BC24" i="14"/>
  <c r="BD24" i="14" s="1"/>
  <c r="BC28" i="14"/>
  <c r="BD28" i="14" s="1"/>
  <c r="BC32" i="14"/>
  <c r="BD32" i="14" s="1"/>
  <c r="BC36" i="14"/>
  <c r="BD36" i="14" s="1"/>
  <c r="BC40" i="14"/>
  <c r="BD40" i="14" s="1"/>
  <c r="BC29" i="14"/>
  <c r="BD29" i="14" s="1"/>
  <c r="BC35" i="14"/>
  <c r="BD35" i="14" s="1"/>
  <c r="AT25" i="14"/>
  <c r="AU25" i="14" s="1"/>
  <c r="AU41" i="14"/>
  <c r="AT34" i="14"/>
  <c r="AU34" i="14" s="1"/>
  <c r="AT38" i="14"/>
  <c r="AU38" i="14" s="1"/>
  <c r="AT42" i="14"/>
  <c r="AU42" i="14" s="1"/>
  <c r="AT21" i="14"/>
  <c r="AU21" i="14" s="1"/>
  <c r="AT37" i="14"/>
  <c r="AU37" i="14" s="1"/>
  <c r="AU29" i="14"/>
  <c r="AT30" i="14"/>
  <c r="AU30" i="14" s="1"/>
  <c r="AT23" i="14"/>
  <c r="AU23" i="14" s="1"/>
  <c r="AT27" i="14"/>
  <c r="AU27" i="14" s="1"/>
  <c r="AT31" i="14"/>
  <c r="AU31" i="14" s="1"/>
  <c r="AT35" i="14"/>
  <c r="AU35" i="14" s="1"/>
  <c r="AT39" i="14"/>
  <c r="AU39" i="14" s="1"/>
  <c r="AT43" i="14"/>
  <c r="AU43" i="14" s="1"/>
  <c r="AU33" i="14"/>
  <c r="AT26" i="14"/>
  <c r="AU26" i="14" s="1"/>
  <c r="AU22" i="14"/>
  <c r="AT20" i="14"/>
  <c r="AU20" i="14" s="1"/>
  <c r="AT24" i="14"/>
  <c r="AU24" i="14" s="1"/>
  <c r="AT28" i="14"/>
  <c r="AU28" i="14" s="1"/>
  <c r="AT32" i="14"/>
  <c r="AU32" i="14" s="1"/>
  <c r="AT36" i="14"/>
  <c r="AU36" i="14" s="1"/>
  <c r="AT40" i="14"/>
  <c r="AU40" i="14" s="1"/>
  <c r="AK41" i="14"/>
  <c r="AL41" i="14" s="1"/>
  <c r="AL37" i="14"/>
  <c r="AK42" i="14"/>
  <c r="AL42" i="14" s="1"/>
  <c r="AL29" i="14"/>
  <c r="AK38" i="14"/>
  <c r="AL38" i="14" s="1"/>
  <c r="AL22" i="14"/>
  <c r="AL26" i="14"/>
  <c r="AL30" i="14"/>
  <c r="AL34" i="14"/>
  <c r="AK33" i="14"/>
  <c r="AL33" i="14" s="1"/>
  <c r="AK43" i="14"/>
  <c r="AL43" i="14" s="1"/>
  <c r="AK21" i="14"/>
  <c r="AL21" i="14" s="1"/>
  <c r="AL25" i="14"/>
  <c r="AK23" i="14"/>
  <c r="AL23" i="14" s="1"/>
  <c r="AK31" i="14"/>
  <c r="AL31" i="14" s="1"/>
  <c r="AK35" i="14"/>
  <c r="AL35" i="14" s="1"/>
  <c r="AK20" i="14"/>
  <c r="AL20" i="14" s="1"/>
  <c r="AK24" i="14"/>
  <c r="AL24" i="14" s="1"/>
  <c r="AK28" i="14"/>
  <c r="AL28" i="14" s="1"/>
  <c r="AK32" i="14"/>
  <c r="AL32" i="14" s="1"/>
  <c r="AK36" i="14"/>
  <c r="AL36" i="14" s="1"/>
  <c r="AK40" i="14"/>
  <c r="AL40" i="14" s="1"/>
  <c r="AK27" i="14"/>
  <c r="AL27" i="14" s="1"/>
  <c r="AK39" i="14"/>
  <c r="AL39" i="14" s="1"/>
  <c r="AB41" i="14"/>
  <c r="AC41" i="14" s="1"/>
  <c r="AC29" i="14"/>
  <c r="AB21" i="14"/>
  <c r="AC21" i="14" s="1"/>
  <c r="AB33" i="14"/>
  <c r="AC33" i="14" s="1"/>
  <c r="AB42" i="14"/>
  <c r="AC42" i="14" s="1"/>
  <c r="AB37" i="14"/>
  <c r="AC37" i="14" s="1"/>
  <c r="AB34" i="14"/>
  <c r="AC34" i="14" s="1"/>
  <c r="AC26" i="14"/>
  <c r="AC38" i="14"/>
  <c r="AC30" i="14"/>
  <c r="AC22" i="14"/>
  <c r="AB23" i="14"/>
  <c r="AC23" i="14" s="1"/>
  <c r="AB25" i="14"/>
  <c r="AC25" i="14" s="1"/>
  <c r="AB27" i="14"/>
  <c r="AC27" i="14" s="1"/>
  <c r="AB31" i="14"/>
  <c r="AC31" i="14" s="1"/>
  <c r="AB35" i="14"/>
  <c r="AC35" i="14" s="1"/>
  <c r="AB39" i="14"/>
  <c r="AC39" i="14" s="1"/>
  <c r="AB43" i="14"/>
  <c r="AC43" i="14" s="1"/>
  <c r="AB20" i="14"/>
  <c r="AC20" i="14" s="1"/>
  <c r="AB24" i="14"/>
  <c r="AC24" i="14" s="1"/>
  <c r="AB28" i="14"/>
  <c r="AC28" i="14" s="1"/>
  <c r="AB32" i="14"/>
  <c r="AC32" i="14" s="1"/>
  <c r="AB36" i="14"/>
  <c r="AC36" i="14" s="1"/>
  <c r="AB40" i="14"/>
  <c r="AC40" i="14" s="1"/>
  <c r="S37" i="14"/>
  <c r="T37" i="14" s="1"/>
  <c r="T41" i="14"/>
  <c r="S22" i="14"/>
  <c r="T22" i="14" s="1"/>
  <c r="S34" i="14"/>
  <c r="T34" i="14" s="1"/>
  <c r="S42" i="14"/>
  <c r="T42" i="14" s="1"/>
  <c r="S26" i="14"/>
  <c r="T26" i="14" s="1"/>
  <c r="S30" i="14"/>
  <c r="T30" i="14" s="1"/>
  <c r="S38" i="14"/>
  <c r="T38" i="14" s="1"/>
  <c r="S21" i="14"/>
  <c r="T21" i="14" s="1"/>
  <c r="T33" i="14"/>
  <c r="T25" i="14"/>
  <c r="S43" i="14"/>
  <c r="T43" i="14" s="1"/>
  <c r="S29" i="14"/>
  <c r="T29" i="14" s="1"/>
  <c r="S27" i="14"/>
  <c r="T27" i="14" s="1"/>
  <c r="S35" i="14"/>
  <c r="T35" i="14" s="1"/>
  <c r="S20" i="14"/>
  <c r="T20" i="14" s="1"/>
  <c r="S24" i="14"/>
  <c r="T24" i="14" s="1"/>
  <c r="S32" i="14"/>
  <c r="T32" i="14" s="1"/>
  <c r="S40" i="14"/>
  <c r="T40" i="14" s="1"/>
  <c r="S23" i="14"/>
  <c r="T23" i="14" s="1"/>
  <c r="S31" i="14"/>
  <c r="T31" i="14" s="1"/>
  <c r="S39" i="14"/>
  <c r="T39" i="14" s="1"/>
  <c r="S28" i="14"/>
  <c r="T28" i="14" s="1"/>
  <c r="S36" i="14"/>
  <c r="T36" i="14" s="1"/>
  <c r="BR117" i="13"/>
  <c r="BR116" i="13"/>
  <c r="BR115" i="13"/>
  <c r="BR114" i="13"/>
  <c r="BR113" i="13"/>
  <c r="BR112" i="13"/>
  <c r="BR111" i="13"/>
  <c r="BR110" i="13"/>
  <c r="BR109" i="13"/>
  <c r="BR108" i="13"/>
  <c r="BR107" i="13"/>
  <c r="BR106" i="13"/>
  <c r="BR105" i="13"/>
  <c r="BR104" i="13"/>
  <c r="BR103" i="13"/>
  <c r="BR102" i="13"/>
  <c r="BR101" i="13"/>
  <c r="BR100" i="13"/>
  <c r="BR99" i="13"/>
  <c r="BR98" i="13"/>
  <c r="BR97" i="13"/>
  <c r="BR96" i="13"/>
  <c r="BR95" i="13"/>
  <c r="BR94" i="13"/>
  <c r="BR93" i="13"/>
  <c r="BR92" i="13"/>
  <c r="BR91" i="13"/>
  <c r="BR90" i="13"/>
  <c r="BR89" i="13"/>
  <c r="BR88" i="13"/>
  <c r="BR87" i="13"/>
  <c r="BR86" i="13"/>
  <c r="BR85" i="13"/>
  <c r="BR84" i="13"/>
  <c r="BR83" i="13"/>
  <c r="BR82" i="13"/>
  <c r="BR81" i="13"/>
  <c r="BR80" i="13"/>
  <c r="BR79" i="13"/>
  <c r="BR78" i="13"/>
  <c r="BR77" i="13"/>
  <c r="BR76" i="13"/>
  <c r="BR75" i="13"/>
  <c r="BR74" i="13"/>
  <c r="BR73" i="13"/>
  <c r="BR72" i="13"/>
  <c r="BR71" i="13"/>
  <c r="BR70" i="13"/>
  <c r="BR69" i="13"/>
  <c r="BR68" i="13"/>
  <c r="BR67" i="13"/>
  <c r="BR66" i="13"/>
  <c r="BR65" i="13"/>
  <c r="BR64" i="13"/>
  <c r="BR63" i="13"/>
  <c r="BR62" i="13"/>
  <c r="BR61" i="13"/>
  <c r="BR60" i="13"/>
  <c r="BR59" i="13"/>
  <c r="BR58" i="13"/>
  <c r="BR57" i="13"/>
  <c r="BR56" i="13"/>
  <c r="BR55" i="13"/>
  <c r="BR54" i="13"/>
  <c r="BR53" i="13"/>
  <c r="BR52" i="13"/>
  <c r="BR51" i="13"/>
  <c r="BR50" i="13"/>
  <c r="BR49" i="13"/>
  <c r="BR48" i="13"/>
  <c r="BR47" i="13"/>
  <c r="BR46" i="13"/>
  <c r="BR45" i="13"/>
  <c r="BR44" i="13"/>
  <c r="BR43" i="13"/>
  <c r="BR42" i="13"/>
  <c r="BR41" i="13"/>
  <c r="BR40" i="13"/>
  <c r="BR39" i="13"/>
  <c r="BR38" i="13"/>
  <c r="BR37" i="13"/>
  <c r="BR36" i="13"/>
  <c r="BR35" i="13"/>
  <c r="BR34" i="13"/>
  <c r="BR33" i="13"/>
  <c r="BR32" i="13"/>
  <c r="BR31" i="13"/>
  <c r="BR30" i="13"/>
  <c r="BR29" i="13"/>
  <c r="BR28" i="13"/>
  <c r="BR27" i="13"/>
  <c r="BR26" i="13"/>
  <c r="BR25" i="13"/>
  <c r="BR24" i="13"/>
  <c r="BR23" i="13"/>
  <c r="BR22" i="13"/>
  <c r="BR21" i="13"/>
  <c r="BR20" i="13"/>
  <c r="BR19" i="13"/>
  <c r="BR18" i="13"/>
  <c r="BR17" i="13"/>
  <c r="BR16" i="13"/>
  <c r="BR15" i="13"/>
  <c r="BR14" i="13"/>
  <c r="BR13" i="13"/>
  <c r="BR12" i="13"/>
  <c r="BR11" i="13"/>
  <c r="BP117" i="13"/>
  <c r="BP116" i="13"/>
  <c r="BP115" i="13"/>
  <c r="BP114" i="13"/>
  <c r="BP113" i="13"/>
  <c r="BP112" i="13"/>
  <c r="BP111" i="13"/>
  <c r="BP110" i="13"/>
  <c r="BP109" i="13"/>
  <c r="BP108" i="13"/>
  <c r="BP107" i="13"/>
  <c r="BP106" i="13"/>
  <c r="BP105" i="13"/>
  <c r="BP104" i="13"/>
  <c r="BP103" i="13"/>
  <c r="BP102" i="13"/>
  <c r="BP101" i="13"/>
  <c r="BP100" i="13"/>
  <c r="BP99" i="13"/>
  <c r="BP98" i="13"/>
  <c r="BP97" i="13"/>
  <c r="BP96" i="13"/>
  <c r="BP95" i="13"/>
  <c r="BP94" i="13"/>
  <c r="BP93" i="13"/>
  <c r="BP92" i="13"/>
  <c r="BP91" i="13"/>
  <c r="BP90" i="13"/>
  <c r="BP89" i="13"/>
  <c r="BP88" i="13"/>
  <c r="BP87" i="13"/>
  <c r="BP86" i="13"/>
  <c r="BP85" i="13"/>
  <c r="BP84" i="13"/>
  <c r="BP83" i="13"/>
  <c r="BP82" i="13"/>
  <c r="BP81" i="13"/>
  <c r="BP80" i="13"/>
  <c r="BP79" i="13"/>
  <c r="BP78" i="13"/>
  <c r="BP77" i="13"/>
  <c r="BP76" i="13"/>
  <c r="BP75" i="13"/>
  <c r="BP74" i="13"/>
  <c r="BP73" i="13"/>
  <c r="BP72" i="13"/>
  <c r="BP71" i="13"/>
  <c r="BP70" i="13"/>
  <c r="BP69" i="13"/>
  <c r="BP68" i="13"/>
  <c r="BP67" i="13"/>
  <c r="BP66" i="13"/>
  <c r="BP65" i="13"/>
  <c r="BP64" i="13"/>
  <c r="BP63" i="13"/>
  <c r="BP62" i="13"/>
  <c r="BP61" i="13"/>
  <c r="BP60" i="13"/>
  <c r="BP59" i="13"/>
  <c r="BP58" i="13"/>
  <c r="BP57" i="13"/>
  <c r="BP56" i="13"/>
  <c r="BP55" i="13"/>
  <c r="BP54" i="13"/>
  <c r="BP53" i="13"/>
  <c r="BP52" i="13"/>
  <c r="BP51" i="13"/>
  <c r="BP50" i="13"/>
  <c r="BP49" i="13"/>
  <c r="BP48" i="13"/>
  <c r="BP47" i="13"/>
  <c r="BP46" i="13"/>
  <c r="BP45" i="13"/>
  <c r="BP44" i="13"/>
  <c r="BP43" i="13"/>
  <c r="BP42" i="13"/>
  <c r="BP41" i="13"/>
  <c r="BP40" i="13"/>
  <c r="BP39" i="13"/>
  <c r="BP38" i="13"/>
  <c r="BP37" i="13"/>
  <c r="BP36" i="13"/>
  <c r="BP35" i="13"/>
  <c r="BP34" i="13"/>
  <c r="BP33" i="13"/>
  <c r="BP32" i="13"/>
  <c r="BP31" i="13"/>
  <c r="BP30" i="13"/>
  <c r="BP29" i="13"/>
  <c r="BP28" i="13"/>
  <c r="BP27" i="13"/>
  <c r="BP26" i="13"/>
  <c r="BP25" i="13"/>
  <c r="BP24" i="13"/>
  <c r="BP23" i="13"/>
  <c r="BP22" i="13"/>
  <c r="BP21" i="13"/>
  <c r="BP20" i="13"/>
  <c r="BP19" i="13"/>
  <c r="BP18" i="13"/>
  <c r="BP17" i="13"/>
  <c r="BP16" i="13"/>
  <c r="BP15" i="13"/>
  <c r="BP14" i="13"/>
  <c r="BP13" i="13"/>
  <c r="BP12" i="13"/>
  <c r="BP11" i="13"/>
  <c r="BP3" i="13" s="1"/>
  <c r="BP4" i="13" s="1"/>
  <c r="BP5" i="13" s="1"/>
  <c r="I35" i="16" s="1"/>
  <c r="BM3" i="13"/>
  <c r="BL3" i="13"/>
  <c r="BK3" i="13"/>
  <c r="BD3" i="13"/>
  <c r="BC3" i="13"/>
  <c r="BB3" i="13"/>
  <c r="AU3" i="13"/>
  <c r="AT3" i="13"/>
  <c r="AS3" i="13"/>
  <c r="AL3" i="13"/>
  <c r="AJ3" i="13"/>
  <c r="AC3" i="13"/>
  <c r="AB3" i="13"/>
  <c r="AA3" i="13"/>
  <c r="R3" i="13"/>
  <c r="T3" i="13"/>
  <c r="S3" i="13"/>
  <c r="BK117" i="13"/>
  <c r="BB117" i="13"/>
  <c r="BC117" i="13" s="1"/>
  <c r="BD117" i="13" s="1"/>
  <c r="AS117" i="13"/>
  <c r="AJ117" i="13"/>
  <c r="AK117" i="13" s="1"/>
  <c r="AL117" i="13" s="1"/>
  <c r="AA117" i="13"/>
  <c r="R117" i="13"/>
  <c r="S117" i="13" s="1"/>
  <c r="T117" i="13" s="1"/>
  <c r="J117" i="13"/>
  <c r="BK116" i="13"/>
  <c r="BB116" i="13"/>
  <c r="AS116" i="13"/>
  <c r="AJ116" i="13"/>
  <c r="AA116" i="13"/>
  <c r="R116" i="13"/>
  <c r="J116" i="13"/>
  <c r="K116" i="13" s="1"/>
  <c r="BK115" i="13"/>
  <c r="BB115" i="13"/>
  <c r="AS115" i="13"/>
  <c r="AJ115" i="13"/>
  <c r="AA115" i="13"/>
  <c r="R115" i="13"/>
  <c r="J115" i="13"/>
  <c r="K115" i="13" s="1"/>
  <c r="BK114" i="13"/>
  <c r="BL114" i="13" s="1"/>
  <c r="BB114" i="13"/>
  <c r="BC114" i="13" s="1"/>
  <c r="BD114" i="13" s="1"/>
  <c r="AS114" i="13"/>
  <c r="AJ114" i="13"/>
  <c r="AK114" i="13" s="1"/>
  <c r="AL114" i="13" s="1"/>
  <c r="AB114" i="13"/>
  <c r="AA114" i="13"/>
  <c r="R114" i="13"/>
  <c r="S114" i="13" s="1"/>
  <c r="T114" i="13" s="1"/>
  <c r="J114" i="13"/>
  <c r="K114" i="13" s="1"/>
  <c r="BK113" i="13"/>
  <c r="BC113" i="13"/>
  <c r="BD113" i="13" s="1"/>
  <c r="BB113" i="13"/>
  <c r="AS113" i="13"/>
  <c r="AJ113" i="13"/>
  <c r="AK113" i="13" s="1"/>
  <c r="AA113" i="13"/>
  <c r="R113" i="13"/>
  <c r="J113" i="13"/>
  <c r="K113" i="13" s="1"/>
  <c r="BK112" i="13"/>
  <c r="BB112" i="13"/>
  <c r="AS112" i="13"/>
  <c r="AJ112" i="13"/>
  <c r="AK112" i="13" s="1"/>
  <c r="AA112" i="13"/>
  <c r="R112" i="13"/>
  <c r="K112" i="13"/>
  <c r="J112" i="13"/>
  <c r="BK111" i="13"/>
  <c r="BB111" i="13"/>
  <c r="BC111" i="13" s="1"/>
  <c r="BD111" i="13" s="1"/>
  <c r="AS111" i="13"/>
  <c r="AJ111" i="13"/>
  <c r="AK111" i="13" s="1"/>
  <c r="AL111" i="13" s="1"/>
  <c r="AA111" i="13"/>
  <c r="R111" i="13"/>
  <c r="S111" i="13" s="1"/>
  <c r="T111" i="13" s="1"/>
  <c r="J111" i="13"/>
  <c r="BK110" i="13"/>
  <c r="BC110" i="13"/>
  <c r="BB110" i="13"/>
  <c r="AT110" i="13"/>
  <c r="AS110" i="13"/>
  <c r="AJ110" i="13"/>
  <c r="AK110" i="13" s="1"/>
  <c r="AA110" i="13"/>
  <c r="R110" i="13"/>
  <c r="J110" i="13"/>
  <c r="K110" i="13" s="1"/>
  <c r="BK109" i="13"/>
  <c r="BL109" i="13" s="1"/>
  <c r="BM109" i="13" s="1"/>
  <c r="BB109" i="13"/>
  <c r="AS109" i="13"/>
  <c r="AT109" i="13" s="1"/>
  <c r="AU109" i="13" s="1"/>
  <c r="AJ109" i="13"/>
  <c r="AA109" i="13"/>
  <c r="AB109" i="13" s="1"/>
  <c r="AC109" i="13" s="1"/>
  <c r="R109" i="13"/>
  <c r="J109" i="13"/>
  <c r="K109" i="13" s="1"/>
  <c r="BK108" i="13"/>
  <c r="BL108" i="13" s="1"/>
  <c r="BB108" i="13"/>
  <c r="BC108" i="13" s="1"/>
  <c r="BD108" i="13" s="1"/>
  <c r="AS108" i="13"/>
  <c r="AJ108" i="13"/>
  <c r="AK108" i="13" s="1"/>
  <c r="AL108" i="13" s="1"/>
  <c r="AA108" i="13"/>
  <c r="AB108" i="13" s="1"/>
  <c r="R108" i="13"/>
  <c r="S108" i="13" s="1"/>
  <c r="T108" i="13" s="1"/>
  <c r="J108" i="13"/>
  <c r="K108" i="13" s="1"/>
  <c r="BK107" i="13"/>
  <c r="BC107" i="13"/>
  <c r="BD107" i="13" s="1"/>
  <c r="BB107" i="13"/>
  <c r="AS107" i="13"/>
  <c r="AJ107" i="13"/>
  <c r="AA107" i="13"/>
  <c r="R107" i="13"/>
  <c r="S107" i="13" s="1"/>
  <c r="T107" i="13" s="1"/>
  <c r="J107" i="13"/>
  <c r="K107" i="13" s="1"/>
  <c r="BK106" i="13"/>
  <c r="BB106" i="13"/>
  <c r="AS106" i="13"/>
  <c r="AT106" i="13" s="1"/>
  <c r="AU106" i="13" s="1"/>
  <c r="AJ106" i="13"/>
  <c r="AA106" i="13"/>
  <c r="R106" i="13"/>
  <c r="J106" i="13"/>
  <c r="K106" i="13" s="1"/>
  <c r="BK105" i="13"/>
  <c r="BB105" i="13"/>
  <c r="BC105" i="13" s="1"/>
  <c r="BD105" i="13" s="1"/>
  <c r="AS105" i="13"/>
  <c r="AJ105" i="13"/>
  <c r="AK105" i="13" s="1"/>
  <c r="AL105" i="13" s="1"/>
  <c r="AA105" i="13"/>
  <c r="R105" i="13"/>
  <c r="S105" i="13" s="1"/>
  <c r="T105" i="13" s="1"/>
  <c r="J105" i="13"/>
  <c r="BK104" i="13"/>
  <c r="BB104" i="13"/>
  <c r="AS104" i="13"/>
  <c r="AJ104" i="13"/>
  <c r="AK104" i="13" s="1"/>
  <c r="AL104" i="13" s="1"/>
  <c r="AA104" i="13"/>
  <c r="S104" i="13"/>
  <c r="R104" i="13"/>
  <c r="J104" i="13"/>
  <c r="K104" i="13" s="1"/>
  <c r="BK103" i="13"/>
  <c r="BB103" i="13"/>
  <c r="AS103" i="13"/>
  <c r="AJ103" i="13"/>
  <c r="AA103" i="13"/>
  <c r="R103" i="13"/>
  <c r="K103" i="13"/>
  <c r="J103" i="13"/>
  <c r="BK102" i="13"/>
  <c r="BB102" i="13"/>
  <c r="BC102" i="13" s="1"/>
  <c r="BD102" i="13" s="1"/>
  <c r="AS102" i="13"/>
  <c r="AJ102" i="13"/>
  <c r="AA102" i="13"/>
  <c r="R102" i="13"/>
  <c r="S102" i="13" s="1"/>
  <c r="T102" i="13" s="1"/>
  <c r="J102" i="13"/>
  <c r="K102" i="13" s="1"/>
  <c r="BK101" i="13"/>
  <c r="BC101" i="13"/>
  <c r="BD101" i="13" s="1"/>
  <c r="BB101" i="13"/>
  <c r="AS101" i="13"/>
  <c r="AJ101" i="13"/>
  <c r="AA101" i="13"/>
  <c r="AB101" i="13" s="1"/>
  <c r="R101" i="13"/>
  <c r="S101" i="13" s="1"/>
  <c r="T101" i="13" s="1"/>
  <c r="J101" i="13"/>
  <c r="K101" i="13" s="1"/>
  <c r="BK100" i="13"/>
  <c r="BB100" i="13"/>
  <c r="AS100" i="13"/>
  <c r="AJ100" i="13"/>
  <c r="AA100" i="13"/>
  <c r="R100" i="13"/>
  <c r="K100" i="13"/>
  <c r="J100" i="13"/>
  <c r="BK99" i="13"/>
  <c r="BB99" i="13"/>
  <c r="AS99" i="13"/>
  <c r="AJ99" i="13"/>
  <c r="AK99" i="13" s="1"/>
  <c r="AL99" i="13" s="1"/>
  <c r="AA99" i="13"/>
  <c r="R99" i="13"/>
  <c r="J99" i="13"/>
  <c r="BK98" i="13"/>
  <c r="BC98" i="13"/>
  <c r="BB98" i="13"/>
  <c r="AS98" i="13"/>
  <c r="AJ98" i="13"/>
  <c r="AK98" i="13" s="1"/>
  <c r="AL98" i="13" s="1"/>
  <c r="AA98" i="13"/>
  <c r="S98" i="13"/>
  <c r="R98" i="13"/>
  <c r="J98" i="13"/>
  <c r="K98" i="13" s="1"/>
  <c r="BK97" i="13"/>
  <c r="BL97" i="13" s="1"/>
  <c r="BB97" i="13"/>
  <c r="BC97" i="13" s="1"/>
  <c r="AS97" i="13"/>
  <c r="AT97" i="13" s="1"/>
  <c r="AJ97" i="13"/>
  <c r="AA97" i="13"/>
  <c r="R97" i="13"/>
  <c r="J97" i="13"/>
  <c r="K97" i="13" s="1"/>
  <c r="BK96" i="13"/>
  <c r="BL96" i="13" s="1"/>
  <c r="BB96" i="13"/>
  <c r="BC96" i="13" s="1"/>
  <c r="BD96" i="13" s="1"/>
  <c r="AS96" i="13"/>
  <c r="AJ96" i="13"/>
  <c r="AA96" i="13"/>
  <c r="AB96" i="13" s="1"/>
  <c r="R96" i="13"/>
  <c r="S96" i="13" s="1"/>
  <c r="T96" i="13" s="1"/>
  <c r="J96" i="13"/>
  <c r="K96" i="13" s="1"/>
  <c r="BK95" i="13"/>
  <c r="BB95" i="13"/>
  <c r="BC95" i="13" s="1"/>
  <c r="BD95" i="13" s="1"/>
  <c r="AS95" i="13"/>
  <c r="AK95" i="13"/>
  <c r="AJ95" i="13"/>
  <c r="AA95" i="13"/>
  <c r="R95" i="13"/>
  <c r="S95" i="13" s="1"/>
  <c r="T95" i="13" s="1"/>
  <c r="J95" i="13"/>
  <c r="K95" i="13" s="1"/>
  <c r="CL34" i="15"/>
  <c r="CM33" i="15"/>
  <c r="CL33" i="15"/>
  <c r="CL32" i="15"/>
  <c r="CL31" i="15"/>
  <c r="CM31" i="15" s="1"/>
  <c r="CN31" i="15" s="1"/>
  <c r="CL30" i="15"/>
  <c r="CL29" i="15"/>
  <c r="CL28" i="15"/>
  <c r="CL27" i="15"/>
  <c r="CL26" i="15"/>
  <c r="CL25" i="15"/>
  <c r="CM24" i="15"/>
  <c r="CL24" i="15"/>
  <c r="CL23" i="15"/>
  <c r="CM23" i="15" s="1"/>
  <c r="CL22" i="15"/>
  <c r="CL21" i="15"/>
  <c r="CL20" i="15"/>
  <c r="CL19" i="15"/>
  <c r="CL18" i="15"/>
  <c r="CM17" i="15"/>
  <c r="CL17" i="15"/>
  <c r="CL16" i="15"/>
  <c r="CM16" i="15" s="1"/>
  <c r="CL15" i="15"/>
  <c r="CL14" i="15"/>
  <c r="CL13" i="15"/>
  <c r="CL12" i="15"/>
  <c r="CL11" i="15"/>
  <c r="CL9" i="15"/>
  <c r="CL2" i="15" s="1"/>
  <c r="CC34" i="15"/>
  <c r="CC33" i="15"/>
  <c r="CC32" i="15"/>
  <c r="CC31" i="15"/>
  <c r="CD31" i="15" s="1"/>
  <c r="CC30" i="15"/>
  <c r="CC29" i="15"/>
  <c r="CC28" i="15"/>
  <c r="CC27" i="15"/>
  <c r="CC26" i="15"/>
  <c r="CC25" i="15"/>
  <c r="CC24" i="15"/>
  <c r="CC23" i="15"/>
  <c r="CD23" i="15" s="1"/>
  <c r="CC22" i="15"/>
  <c r="CC21" i="15"/>
  <c r="CC20" i="15"/>
  <c r="CC19" i="15"/>
  <c r="CC18" i="15"/>
  <c r="CC17" i="15"/>
  <c r="CC16" i="15"/>
  <c r="CC15" i="15"/>
  <c r="CD15" i="15" s="1"/>
  <c r="CC14" i="15"/>
  <c r="CC13" i="15"/>
  <c r="CC12" i="15"/>
  <c r="CC11" i="15"/>
  <c r="CC9" i="15"/>
  <c r="CC2" i="15" s="1"/>
  <c r="BT34" i="15"/>
  <c r="BT33" i="15"/>
  <c r="BT32" i="15"/>
  <c r="BT31" i="15"/>
  <c r="BT30" i="15"/>
  <c r="BT29" i="15"/>
  <c r="BT28" i="15"/>
  <c r="BT27" i="15"/>
  <c r="BT26" i="15"/>
  <c r="BT25" i="15"/>
  <c r="BT24" i="15"/>
  <c r="BU24" i="15" s="1"/>
  <c r="BU23" i="15"/>
  <c r="BT23" i="15"/>
  <c r="BT22" i="15"/>
  <c r="BT21" i="15"/>
  <c r="BT20" i="15"/>
  <c r="BU20" i="15" s="1"/>
  <c r="BU19" i="15"/>
  <c r="BT19" i="15"/>
  <c r="BT18" i="15"/>
  <c r="BT17" i="15"/>
  <c r="BT16" i="15"/>
  <c r="BU16" i="15" s="1"/>
  <c r="BU15" i="15"/>
  <c r="BT15" i="15"/>
  <c r="BT14" i="15"/>
  <c r="BT13" i="15"/>
  <c r="BT12" i="15"/>
  <c r="BT11" i="15"/>
  <c r="BT9" i="15"/>
  <c r="BT2" i="15" s="1"/>
  <c r="BK34" i="15"/>
  <c r="BK33" i="15"/>
  <c r="BK32" i="15"/>
  <c r="BK31" i="15"/>
  <c r="BK30" i="15"/>
  <c r="BK29" i="15"/>
  <c r="BK28" i="15"/>
  <c r="BK27" i="15"/>
  <c r="BK26" i="15"/>
  <c r="BK25" i="15"/>
  <c r="BK24" i="15"/>
  <c r="BK23" i="15"/>
  <c r="BK22" i="15"/>
  <c r="BK21" i="15"/>
  <c r="BK20" i="15"/>
  <c r="BL20" i="15" s="1"/>
  <c r="BK19" i="15"/>
  <c r="BK18" i="15"/>
  <c r="BK17" i="15"/>
  <c r="BK16" i="15"/>
  <c r="BL16" i="15" s="1"/>
  <c r="BK15" i="15"/>
  <c r="BK14" i="15"/>
  <c r="BK13" i="15"/>
  <c r="BK12" i="15"/>
  <c r="BK11" i="15"/>
  <c r="BK9" i="15"/>
  <c r="BK2" i="15" s="1"/>
  <c r="BB34" i="15"/>
  <c r="BC34" i="15" s="1"/>
  <c r="BD34" i="15" s="1"/>
  <c r="AS34" i="15"/>
  <c r="AJ34" i="15"/>
  <c r="AA34" i="15"/>
  <c r="R34" i="15"/>
  <c r="S34" i="15" s="1"/>
  <c r="T34" i="15" s="1"/>
  <c r="J34" i="15"/>
  <c r="BB33" i="15"/>
  <c r="BC33" i="15" s="1"/>
  <c r="BD33" i="15" s="1"/>
  <c r="AS33" i="15"/>
  <c r="AT33" i="15" s="1"/>
  <c r="AJ33" i="15"/>
  <c r="AA33" i="15"/>
  <c r="R33" i="15"/>
  <c r="S33" i="15" s="1"/>
  <c r="T33" i="15" s="1"/>
  <c r="J33" i="15"/>
  <c r="BB32" i="15"/>
  <c r="AS32" i="15"/>
  <c r="AT32" i="15" s="1"/>
  <c r="AU32" i="15" s="1"/>
  <c r="AJ32" i="15"/>
  <c r="AA32" i="15"/>
  <c r="AB32" i="15" s="1"/>
  <c r="AC32" i="15" s="1"/>
  <c r="R32" i="15"/>
  <c r="J32" i="15"/>
  <c r="BB31" i="15"/>
  <c r="BC31" i="15" s="1"/>
  <c r="BD31" i="15" s="1"/>
  <c r="AS31" i="15"/>
  <c r="AJ31" i="15"/>
  <c r="AK31" i="15" s="1"/>
  <c r="AA31" i="15"/>
  <c r="R31" i="15"/>
  <c r="S31" i="15" s="1"/>
  <c r="T31" i="15" s="1"/>
  <c r="J31" i="15"/>
  <c r="BB30" i="15"/>
  <c r="BC30" i="15" s="1"/>
  <c r="BD30" i="15" s="1"/>
  <c r="AS30" i="15"/>
  <c r="AJ30" i="15"/>
  <c r="AA30" i="15"/>
  <c r="R30" i="15"/>
  <c r="S30" i="15" s="1"/>
  <c r="T30" i="15" s="1"/>
  <c r="J30" i="15"/>
  <c r="BB29" i="15"/>
  <c r="AS29" i="15"/>
  <c r="AT29" i="15" s="1"/>
  <c r="AU29" i="15" s="1"/>
  <c r="AJ29" i="15"/>
  <c r="AA29" i="15"/>
  <c r="AB29" i="15" s="1"/>
  <c r="AC29" i="15" s="1"/>
  <c r="R29" i="15"/>
  <c r="J29" i="15"/>
  <c r="BB28" i="15"/>
  <c r="BC28" i="15" s="1"/>
  <c r="AS28" i="15"/>
  <c r="AJ28" i="15"/>
  <c r="AA28" i="15"/>
  <c r="R28" i="15"/>
  <c r="J28" i="15"/>
  <c r="BB27" i="15"/>
  <c r="BC27" i="15" s="1"/>
  <c r="BD27" i="15" s="1"/>
  <c r="AS27" i="15"/>
  <c r="AT27" i="15" s="1"/>
  <c r="AJ27" i="15"/>
  <c r="AA27" i="15"/>
  <c r="R27" i="15"/>
  <c r="S27" i="15" s="1"/>
  <c r="T27" i="15" s="1"/>
  <c r="J27" i="15"/>
  <c r="BB26" i="15"/>
  <c r="AS26" i="15"/>
  <c r="AT26" i="15" s="1"/>
  <c r="AU26" i="15" s="1"/>
  <c r="AJ26" i="15"/>
  <c r="AA26" i="15"/>
  <c r="R26" i="15"/>
  <c r="J26" i="15"/>
  <c r="BC25" i="15"/>
  <c r="BB25" i="15"/>
  <c r="AS25" i="15"/>
  <c r="AJ25" i="15"/>
  <c r="AA25" i="15"/>
  <c r="R25" i="15"/>
  <c r="J25" i="15"/>
  <c r="BB24" i="15"/>
  <c r="BC24" i="15" s="1"/>
  <c r="BD24" i="15" s="1"/>
  <c r="AS24" i="15"/>
  <c r="AT24" i="15" s="1"/>
  <c r="AJ24" i="15"/>
  <c r="AA24" i="15"/>
  <c r="R24" i="15"/>
  <c r="S24" i="15" s="1"/>
  <c r="T24" i="15" s="1"/>
  <c r="J24" i="15"/>
  <c r="BB23" i="15"/>
  <c r="AS23" i="15"/>
  <c r="AT23" i="15" s="1"/>
  <c r="AU23" i="15" s="1"/>
  <c r="AJ23" i="15"/>
  <c r="AA23" i="15"/>
  <c r="AB23" i="15" s="1"/>
  <c r="AC23" i="15" s="1"/>
  <c r="R23" i="15"/>
  <c r="J23" i="15"/>
  <c r="BB22" i="15"/>
  <c r="AS22" i="15"/>
  <c r="AJ22" i="15"/>
  <c r="AK22" i="15" s="1"/>
  <c r="AA22" i="15"/>
  <c r="R22" i="15"/>
  <c r="S22" i="15" s="1"/>
  <c r="J22" i="15"/>
  <c r="BB21" i="15"/>
  <c r="BC21" i="15" s="1"/>
  <c r="BD21" i="15" s="1"/>
  <c r="AS21" i="15"/>
  <c r="AJ21" i="15"/>
  <c r="AK21" i="15" s="1"/>
  <c r="AL21" i="15" s="1"/>
  <c r="AA21" i="15"/>
  <c r="R21" i="15"/>
  <c r="S21" i="15" s="1"/>
  <c r="T21" i="15" s="1"/>
  <c r="J21" i="15"/>
  <c r="BB20" i="15"/>
  <c r="BC20" i="15" s="1"/>
  <c r="AS20" i="15"/>
  <c r="AT20" i="15" s="1"/>
  <c r="AU20" i="15" s="1"/>
  <c r="AJ20" i="15"/>
  <c r="AA20" i="15"/>
  <c r="AB20" i="15" s="1"/>
  <c r="AC20" i="15" s="1"/>
  <c r="R20" i="15"/>
  <c r="J20" i="15"/>
  <c r="BB19" i="15"/>
  <c r="AS19" i="15"/>
  <c r="AJ19" i="15"/>
  <c r="AK19" i="15" s="1"/>
  <c r="AA19" i="15"/>
  <c r="R19" i="15"/>
  <c r="S19" i="15" s="1"/>
  <c r="J19" i="15"/>
  <c r="K29" i="15" l="1"/>
  <c r="K31" i="15"/>
  <c r="K33" i="15"/>
  <c r="CP33" i="15" s="1"/>
  <c r="K20" i="15"/>
  <c r="CP20" i="15" s="1"/>
  <c r="BV19" i="15"/>
  <c r="K22" i="15"/>
  <c r="K24" i="15"/>
  <c r="CP24" i="15" s="1"/>
  <c r="CN17" i="15"/>
  <c r="CN24" i="15"/>
  <c r="CN33" i="15"/>
  <c r="CL3" i="15"/>
  <c r="BT3" i="15"/>
  <c r="BT4" i="15" s="1"/>
  <c r="BT5" i="15" s="1"/>
  <c r="BV31" i="15"/>
  <c r="CM11" i="15"/>
  <c r="CN25" i="15"/>
  <c r="K26" i="15"/>
  <c r="CP26" i="15" s="1"/>
  <c r="BU31" i="15"/>
  <c r="CE27" i="15"/>
  <c r="CN12" i="15"/>
  <c r="CM25" i="15"/>
  <c r="K28" i="15"/>
  <c r="K32" i="15"/>
  <c r="K34" i="15"/>
  <c r="BV23" i="15"/>
  <c r="CD27" i="15"/>
  <c r="CM12" i="15"/>
  <c r="CM19" i="15"/>
  <c r="CN19" i="15" s="1"/>
  <c r="K30" i="15"/>
  <c r="BL11" i="15"/>
  <c r="BK3" i="15"/>
  <c r="K19" i="15"/>
  <c r="K21" i="15"/>
  <c r="K23" i="15"/>
  <c r="CP23" i="15" s="1"/>
  <c r="K25" i="15"/>
  <c r="BV15" i="15"/>
  <c r="CD19" i="15"/>
  <c r="CE19" i="15" s="1"/>
  <c r="CM13" i="15"/>
  <c r="CN13" i="15" s="1"/>
  <c r="CM20" i="15"/>
  <c r="CN20" i="15" s="1"/>
  <c r="K27" i="15"/>
  <c r="CC4" i="15"/>
  <c r="CC5" i="15" s="1"/>
  <c r="CC3" i="15"/>
  <c r="CM21" i="15"/>
  <c r="CN21" i="15" s="1"/>
  <c r="CM29" i="15"/>
  <c r="CN29" i="15" s="1"/>
  <c r="CD11" i="15"/>
  <c r="CM15" i="15"/>
  <c r="CN15" i="15" s="1"/>
  <c r="BU27" i="15"/>
  <c r="BV27" i="15" s="1"/>
  <c r="CE23" i="15"/>
  <c r="CN16" i="15"/>
  <c r="CN23" i="15"/>
  <c r="BR41" i="14"/>
  <c r="BR43" i="14"/>
  <c r="BR32" i="14"/>
  <c r="BR35" i="14"/>
  <c r="BR37" i="14"/>
  <c r="BR23" i="14"/>
  <c r="BR34" i="14"/>
  <c r="BR36" i="14"/>
  <c r="BR22" i="14"/>
  <c r="BR24" i="14"/>
  <c r="BL3" i="14"/>
  <c r="BM11" i="14"/>
  <c r="BM3" i="14" s="1"/>
  <c r="BM12" i="14"/>
  <c r="AK116" i="13"/>
  <c r="AL116" i="13" s="1"/>
  <c r="AL110" i="13"/>
  <c r="BD115" i="13"/>
  <c r="BD116" i="13"/>
  <c r="AL95" i="13"/>
  <c r="AK107" i="13"/>
  <c r="AL107" i="13" s="1"/>
  <c r="BD110" i="13"/>
  <c r="BC115" i="13"/>
  <c r="BC116" i="13"/>
  <c r="T98" i="13"/>
  <c r="AT103" i="13"/>
  <c r="AU103" i="13" s="1"/>
  <c r="BL106" i="13"/>
  <c r="BM106" i="13" s="1"/>
  <c r="T110" i="13"/>
  <c r="S113" i="13"/>
  <c r="T113" i="13" s="1"/>
  <c r="BC104" i="13"/>
  <c r="BD104" i="13" s="1"/>
  <c r="S110" i="13"/>
  <c r="AB112" i="13"/>
  <c r="AC112" i="13" s="1"/>
  <c r="S115" i="13"/>
  <c r="T115" i="13" s="1"/>
  <c r="S116" i="13"/>
  <c r="T116" i="13" s="1"/>
  <c r="BD98" i="13"/>
  <c r="AL112" i="13"/>
  <c r="AL113" i="13"/>
  <c r="AK101" i="13"/>
  <c r="AL101" i="13" s="1"/>
  <c r="AB106" i="13"/>
  <c r="AC106" i="13" s="1"/>
  <c r="AT111" i="13"/>
  <c r="AU111" i="13" s="1"/>
  <c r="AT112" i="13"/>
  <c r="AU112" i="13" s="1"/>
  <c r="AT115" i="13"/>
  <c r="AU115" i="13" s="1"/>
  <c r="T104" i="13"/>
  <c r="AU110" i="13"/>
  <c r="AC115" i="13"/>
  <c r="BM103" i="13"/>
  <c r="BM108" i="13"/>
  <c r="BL115" i="13"/>
  <c r="BM115" i="13" s="1"/>
  <c r="AB113" i="13"/>
  <c r="AC113" i="13" s="1"/>
  <c r="AB100" i="13"/>
  <c r="AC100" i="13" s="1"/>
  <c r="AC114" i="13"/>
  <c r="AB115" i="13"/>
  <c r="BM97" i="13"/>
  <c r="BL103" i="13"/>
  <c r="BL112" i="13"/>
  <c r="BM112" i="13" s="1"/>
  <c r="BL100" i="13"/>
  <c r="BM100" i="13" s="1"/>
  <c r="BL101" i="13"/>
  <c r="BM101" i="13" s="1"/>
  <c r="AC108" i="13"/>
  <c r="BM114" i="13"/>
  <c r="AC95" i="13"/>
  <c r="AB103" i="13"/>
  <c r="AC103" i="13" s="1"/>
  <c r="BL113" i="13"/>
  <c r="BM113" i="13" s="1"/>
  <c r="AB95" i="13"/>
  <c r="AC101" i="13"/>
  <c r="AT100" i="13"/>
  <c r="AU100" i="13" s="1"/>
  <c r="AT98" i="13"/>
  <c r="AU98" i="13" s="1"/>
  <c r="AB97" i="13"/>
  <c r="AC97" i="13" s="1"/>
  <c r="AU97" i="13"/>
  <c r="BL95" i="13"/>
  <c r="BM95" i="13" s="1"/>
  <c r="AU104" i="13"/>
  <c r="BD100" i="13"/>
  <c r="AC110" i="13"/>
  <c r="AT99" i="13"/>
  <c r="AU99" i="13" s="1"/>
  <c r="AB102" i="13"/>
  <c r="AC102" i="13" s="1"/>
  <c r="AT105" i="13"/>
  <c r="AU105" i="13" s="1"/>
  <c r="AT117" i="13"/>
  <c r="AU117" i="13" s="1"/>
  <c r="BL102" i="13"/>
  <c r="BM102" i="13" s="1"/>
  <c r="AC96" i="13"/>
  <c r="BM96" i="13"/>
  <c r="AK97" i="13"/>
  <c r="AL97" i="13" s="1"/>
  <c r="K99" i="13"/>
  <c r="S100" i="13"/>
  <c r="T100" i="13" s="1"/>
  <c r="BC100" i="13"/>
  <c r="AK103" i="13"/>
  <c r="AL103" i="13" s="1"/>
  <c r="K105" i="13"/>
  <c r="S106" i="13"/>
  <c r="T106" i="13" s="1"/>
  <c r="BC106" i="13"/>
  <c r="BD106" i="13" s="1"/>
  <c r="AK109" i="13"/>
  <c r="AL109" i="13" s="1"/>
  <c r="K111" i="13"/>
  <c r="S112" i="13"/>
  <c r="BC112" i="13"/>
  <c r="BD112" i="13" s="1"/>
  <c r="AK115" i="13"/>
  <c r="AL115" i="13" s="1"/>
  <c r="K117" i="13"/>
  <c r="AT104" i="13"/>
  <c r="AB107" i="13"/>
  <c r="AC107" i="13" s="1"/>
  <c r="BL107" i="13"/>
  <c r="BM107" i="13" s="1"/>
  <c r="AT116" i="13"/>
  <c r="AU116" i="13" s="1"/>
  <c r="AK96" i="13"/>
  <c r="AL96" i="13" s="1"/>
  <c r="S99" i="13"/>
  <c r="T99" i="13" s="1"/>
  <c r="BC99" i="13"/>
  <c r="BD99" i="13" s="1"/>
  <c r="AK102" i="13"/>
  <c r="AL102" i="13" s="1"/>
  <c r="AT96" i="13"/>
  <c r="AU96" i="13" s="1"/>
  <c r="AB99" i="13"/>
  <c r="AC99" i="13" s="1"/>
  <c r="BL99" i="13"/>
  <c r="BM99" i="13" s="1"/>
  <c r="AT102" i="13"/>
  <c r="AU102" i="13" s="1"/>
  <c r="AB105" i="13"/>
  <c r="AC105" i="13" s="1"/>
  <c r="BL105" i="13"/>
  <c r="BM105" i="13" s="1"/>
  <c r="AT108" i="13"/>
  <c r="AU108" i="13" s="1"/>
  <c r="AB111" i="13"/>
  <c r="AC111" i="13" s="1"/>
  <c r="BL111" i="13"/>
  <c r="BM111" i="13" s="1"/>
  <c r="AT114" i="13"/>
  <c r="AU114" i="13" s="1"/>
  <c r="AB117" i="13"/>
  <c r="BL117" i="13"/>
  <c r="BM117" i="13" s="1"/>
  <c r="AK100" i="13"/>
  <c r="AL100" i="13" s="1"/>
  <c r="S103" i="13"/>
  <c r="T103" i="13" s="1"/>
  <c r="BC103" i="13"/>
  <c r="BD103" i="13" s="1"/>
  <c r="AK106" i="13"/>
  <c r="AL106" i="13" s="1"/>
  <c r="S109" i="13"/>
  <c r="BC109" i="13"/>
  <c r="BD109" i="13" s="1"/>
  <c r="S97" i="13"/>
  <c r="T97" i="13" s="1"/>
  <c r="AT95" i="13"/>
  <c r="AU95" i="13" s="1"/>
  <c r="BD97" i="13"/>
  <c r="AB98" i="13"/>
  <c r="AC98" i="13" s="1"/>
  <c r="BL98" i="13"/>
  <c r="BM98" i="13" s="1"/>
  <c r="AT101" i="13"/>
  <c r="AU101" i="13" s="1"/>
  <c r="AB104" i="13"/>
  <c r="AC104" i="13" s="1"/>
  <c r="BL104" i="13"/>
  <c r="BM104" i="13" s="1"/>
  <c r="AT107" i="13"/>
  <c r="AU107" i="13" s="1"/>
  <c r="AB110" i="13"/>
  <c r="BL110" i="13"/>
  <c r="BM110" i="13" s="1"/>
  <c r="AT113" i="13"/>
  <c r="AU113" i="13" s="1"/>
  <c r="AB116" i="13"/>
  <c r="BL116" i="13"/>
  <c r="BM116" i="13" s="1"/>
  <c r="CM27" i="15"/>
  <c r="CN27" i="15" s="1"/>
  <c r="CL4" i="15"/>
  <c r="CL5" i="15" s="1"/>
  <c r="K29" i="16" s="1"/>
  <c r="CM28" i="15"/>
  <c r="CN28" i="15" s="1"/>
  <c r="CM32" i="15"/>
  <c r="CN32" i="15" s="1"/>
  <c r="CM14" i="15"/>
  <c r="CN14" i="15" s="1"/>
  <c r="CM18" i="15"/>
  <c r="CN18" i="15" s="1"/>
  <c r="CM22" i="15"/>
  <c r="CN22" i="15" s="1"/>
  <c r="CM26" i="15"/>
  <c r="CN26" i="15" s="1"/>
  <c r="CM30" i="15"/>
  <c r="CN30" i="15" s="1"/>
  <c r="CM34" i="15"/>
  <c r="CN34" i="15" s="1"/>
  <c r="CE31" i="15"/>
  <c r="CE26" i="15"/>
  <c r="CE30" i="15"/>
  <c r="CE13" i="15"/>
  <c r="CE24" i="15"/>
  <c r="CE15" i="15"/>
  <c r="CD12" i="15"/>
  <c r="CE12" i="15" s="1"/>
  <c r="CD16" i="15"/>
  <c r="CE16" i="15" s="1"/>
  <c r="CD20" i="15"/>
  <c r="CE20" i="15" s="1"/>
  <c r="CD24" i="15"/>
  <c r="CD28" i="15"/>
  <c r="CE28" i="15" s="1"/>
  <c r="CD32" i="15"/>
  <c r="CE32" i="15" s="1"/>
  <c r="CD13" i="15"/>
  <c r="CD17" i="15"/>
  <c r="CE17" i="15" s="1"/>
  <c r="CD21" i="15"/>
  <c r="CE21" i="15" s="1"/>
  <c r="CD25" i="15"/>
  <c r="CE25" i="15" s="1"/>
  <c r="CD29" i="15"/>
  <c r="CE29" i="15" s="1"/>
  <c r="CD33" i="15"/>
  <c r="CE33" i="15" s="1"/>
  <c r="CD14" i="15"/>
  <c r="CE14" i="15" s="1"/>
  <c r="CD18" i="15"/>
  <c r="CE18" i="15" s="1"/>
  <c r="CD22" i="15"/>
  <c r="CE22" i="15" s="1"/>
  <c r="CD26" i="15"/>
  <c r="CD30" i="15"/>
  <c r="CD34" i="15"/>
  <c r="CE34" i="15" s="1"/>
  <c r="BV12" i="15"/>
  <c r="BV18" i="15"/>
  <c r="BV32" i="15"/>
  <c r="BU11" i="15"/>
  <c r="BU12" i="15"/>
  <c r="BU28" i="15"/>
  <c r="BV28" i="15" s="1"/>
  <c r="BU32" i="15"/>
  <c r="BV16" i="15"/>
  <c r="BV20" i="15"/>
  <c r="BV24" i="15"/>
  <c r="BV11" i="15"/>
  <c r="BU13" i="15"/>
  <c r="BV13" i="15" s="1"/>
  <c r="BU17" i="15"/>
  <c r="BV17" i="15" s="1"/>
  <c r="BU21" i="15"/>
  <c r="BV21" i="15" s="1"/>
  <c r="BU25" i="15"/>
  <c r="BV25" i="15" s="1"/>
  <c r="BU29" i="15"/>
  <c r="BV29" i="15" s="1"/>
  <c r="BU33" i="15"/>
  <c r="BV33" i="15" s="1"/>
  <c r="BU14" i="15"/>
  <c r="BV14" i="15" s="1"/>
  <c r="BU18" i="15"/>
  <c r="BU22" i="15"/>
  <c r="BV22" i="15" s="1"/>
  <c r="BU26" i="15"/>
  <c r="BV26" i="15" s="1"/>
  <c r="BU30" i="15"/>
  <c r="BV30" i="15" s="1"/>
  <c r="BU34" i="15"/>
  <c r="BV34" i="15" s="1"/>
  <c r="BM27" i="15"/>
  <c r="BM17" i="15"/>
  <c r="BM21" i="15"/>
  <c r="BL19" i="15"/>
  <c r="BM19" i="15" s="1"/>
  <c r="BL23" i="15"/>
  <c r="BM23" i="15" s="1"/>
  <c r="BL27" i="15"/>
  <c r="BL31" i="15"/>
  <c r="BM31" i="15" s="1"/>
  <c r="BK4" i="15"/>
  <c r="BK5" i="15" s="1"/>
  <c r="BM11" i="15"/>
  <c r="BL12" i="15"/>
  <c r="BM12" i="15" s="1"/>
  <c r="BL24" i="15"/>
  <c r="BM24" i="15" s="1"/>
  <c r="BL28" i="15"/>
  <c r="BM28" i="15" s="1"/>
  <c r="BL32" i="15"/>
  <c r="BM32" i="15" s="1"/>
  <c r="BM16" i="15"/>
  <c r="BM20" i="15"/>
  <c r="BL15" i="15"/>
  <c r="BM15" i="15" s="1"/>
  <c r="BL13" i="15"/>
  <c r="BL17" i="15"/>
  <c r="BL21" i="15"/>
  <c r="BL25" i="15"/>
  <c r="BM25" i="15" s="1"/>
  <c r="BL29" i="15"/>
  <c r="BM29" i="15" s="1"/>
  <c r="BL33" i="15"/>
  <c r="BM33" i="15" s="1"/>
  <c r="BL14" i="15"/>
  <c r="BM14" i="15" s="1"/>
  <c r="BL18" i="15"/>
  <c r="BM18" i="15" s="1"/>
  <c r="BL22" i="15"/>
  <c r="BM22" i="15" s="1"/>
  <c r="BL26" i="15"/>
  <c r="BM26" i="15" s="1"/>
  <c r="BL30" i="15"/>
  <c r="BM30" i="15" s="1"/>
  <c r="BL34" i="15"/>
  <c r="BM34" i="15" s="1"/>
  <c r="BD22" i="15"/>
  <c r="BC22" i="15"/>
  <c r="AB26" i="15"/>
  <c r="AC26" i="15" s="1"/>
  <c r="T19" i="15"/>
  <c r="BC19" i="15"/>
  <c r="BD19" i="15" s="1"/>
  <c r="S28" i="15"/>
  <c r="T28" i="15" s="1"/>
  <c r="S25" i="15"/>
  <c r="T25" i="15" s="1"/>
  <c r="BD28" i="15"/>
  <c r="BD25" i="15"/>
  <c r="T22" i="15"/>
  <c r="AU22" i="15"/>
  <c r="AL28" i="15"/>
  <c r="AK28" i="15"/>
  <c r="AK34" i="15"/>
  <c r="AL34" i="15" s="1"/>
  <c r="AK25" i="15"/>
  <c r="AL25" i="15" s="1"/>
  <c r="AB21" i="15"/>
  <c r="AC21" i="15" s="1"/>
  <c r="AL22" i="15"/>
  <c r="AB24" i="15"/>
  <c r="AC24" i="15" s="1"/>
  <c r="AB27" i="15"/>
  <c r="AC27" i="15" s="1"/>
  <c r="AB30" i="15"/>
  <c r="AC30" i="15" s="1"/>
  <c r="AL31" i="15"/>
  <c r="AB33" i="15"/>
  <c r="AC33" i="15" s="1"/>
  <c r="AL19" i="15"/>
  <c r="S20" i="15"/>
  <c r="T20" i="15" s="1"/>
  <c r="S23" i="15"/>
  <c r="T23" i="15" s="1"/>
  <c r="BC23" i="15"/>
  <c r="BD23" i="15" s="1"/>
  <c r="S26" i="15"/>
  <c r="T26" i="15" s="1"/>
  <c r="BC26" i="15"/>
  <c r="BD26" i="15" s="1"/>
  <c r="S29" i="15"/>
  <c r="T29" i="15" s="1"/>
  <c r="BC29" i="15"/>
  <c r="BD29" i="15" s="1"/>
  <c r="S32" i="15"/>
  <c r="T32" i="15" s="1"/>
  <c r="BC32" i="15"/>
  <c r="BD32" i="15" s="1"/>
  <c r="BD20" i="15"/>
  <c r="AT25" i="15"/>
  <c r="AU25" i="15" s="1"/>
  <c r="AT28" i="15"/>
  <c r="AU28" i="15" s="1"/>
  <c r="AT31" i="15"/>
  <c r="AU31" i="15" s="1"/>
  <c r="AT34" i="15"/>
  <c r="AU34" i="15" s="1"/>
  <c r="AT19" i="15"/>
  <c r="AU19" i="15" s="1"/>
  <c r="AT22" i="15"/>
  <c r="AK24" i="15"/>
  <c r="AL24" i="15" s="1"/>
  <c r="AK27" i="15"/>
  <c r="AL27" i="15" s="1"/>
  <c r="AK30" i="15"/>
  <c r="AL30" i="15" s="1"/>
  <c r="AK33" i="15"/>
  <c r="AL33" i="15" s="1"/>
  <c r="AT30" i="15"/>
  <c r="AU30" i="15" s="1"/>
  <c r="AT21" i="15"/>
  <c r="AU21" i="15" s="1"/>
  <c r="AU24" i="15"/>
  <c r="AK26" i="15"/>
  <c r="AL26" i="15" s="1"/>
  <c r="AU27" i="15"/>
  <c r="AK29" i="15"/>
  <c r="AL29" i="15" s="1"/>
  <c r="AK32" i="15"/>
  <c r="AL32" i="15" s="1"/>
  <c r="AU33" i="15"/>
  <c r="AK20" i="15"/>
  <c r="AL20" i="15" s="1"/>
  <c r="AK23" i="15"/>
  <c r="AL23" i="15" s="1"/>
  <c r="AB22" i="15"/>
  <c r="AC22" i="15" s="1"/>
  <c r="AB25" i="15"/>
  <c r="AC25" i="15" s="1"/>
  <c r="AB28" i="15"/>
  <c r="AC28" i="15" s="1"/>
  <c r="AB31" i="15"/>
  <c r="AC31" i="15" s="1"/>
  <c r="AB34" i="15"/>
  <c r="AC34" i="15" s="1"/>
  <c r="AB19" i="15"/>
  <c r="AC19" i="15" s="1"/>
  <c r="BC18" i="15"/>
  <c r="BB18" i="15"/>
  <c r="AS18" i="15"/>
  <c r="AJ18" i="15"/>
  <c r="AK18" i="15" s="1"/>
  <c r="AL18" i="15" s="1"/>
  <c r="AA18" i="15"/>
  <c r="R18" i="15"/>
  <c r="S18" i="15" s="1"/>
  <c r="T18" i="15" s="1"/>
  <c r="J18" i="15"/>
  <c r="BB17" i="15"/>
  <c r="BC17" i="15" s="1"/>
  <c r="BD17" i="15" s="1"/>
  <c r="AS17" i="15"/>
  <c r="AJ17" i="15"/>
  <c r="AK17" i="15" s="1"/>
  <c r="AL17" i="15" s="1"/>
  <c r="AA17" i="15"/>
  <c r="R17" i="15"/>
  <c r="S17" i="15" s="1"/>
  <c r="T17" i="15" s="1"/>
  <c r="J17" i="15"/>
  <c r="BB16" i="15"/>
  <c r="BC16" i="15" s="1"/>
  <c r="BD16" i="15" s="1"/>
  <c r="AS16" i="15"/>
  <c r="AJ16" i="15"/>
  <c r="AK16" i="15" s="1"/>
  <c r="AL16" i="15" s="1"/>
  <c r="AA16" i="15"/>
  <c r="R16" i="15"/>
  <c r="S16" i="15" s="1"/>
  <c r="T16" i="15" s="1"/>
  <c r="J16" i="15"/>
  <c r="BB15" i="15"/>
  <c r="AS15" i="15"/>
  <c r="AJ15" i="15"/>
  <c r="AK15" i="15" s="1"/>
  <c r="AL15" i="15" s="1"/>
  <c r="AA15" i="15"/>
  <c r="R15" i="15"/>
  <c r="J15" i="15"/>
  <c r="BB14" i="15"/>
  <c r="BC14" i="15" s="1"/>
  <c r="BD14" i="15" s="1"/>
  <c r="AS14" i="15"/>
  <c r="AJ14" i="15"/>
  <c r="AK14" i="15" s="1"/>
  <c r="AL14" i="15" s="1"/>
  <c r="AA14" i="15"/>
  <c r="R14" i="15"/>
  <c r="J14" i="15"/>
  <c r="BB13" i="15"/>
  <c r="AS13" i="15"/>
  <c r="AJ13" i="15"/>
  <c r="AK13" i="15" s="1"/>
  <c r="AA13" i="15"/>
  <c r="S13" i="15"/>
  <c r="T13" i="15" s="1"/>
  <c r="R13" i="15"/>
  <c r="J13" i="15"/>
  <c r="BB12" i="15"/>
  <c r="BC12" i="15" s="1"/>
  <c r="BD12" i="15" s="1"/>
  <c r="AS12" i="15"/>
  <c r="AJ12" i="15"/>
  <c r="AK12" i="15" s="1"/>
  <c r="AL12" i="15" s="1"/>
  <c r="AA12" i="15"/>
  <c r="R12" i="15"/>
  <c r="S12" i="15" s="1"/>
  <c r="T12" i="15" s="1"/>
  <c r="J12" i="15"/>
  <c r="BB11" i="15"/>
  <c r="AS11" i="15"/>
  <c r="AJ11" i="15"/>
  <c r="AA11" i="15"/>
  <c r="R11" i="15"/>
  <c r="J11" i="15"/>
  <c r="BB9" i="15"/>
  <c r="BB2" i="15" s="1"/>
  <c r="AS9" i="15"/>
  <c r="AS2" i="15" s="1"/>
  <c r="AJ9" i="15"/>
  <c r="AJ2" i="15" s="1"/>
  <c r="R9" i="15"/>
  <c r="R2" i="15" s="1"/>
  <c r="B24" i="15"/>
  <c r="CP34" i="15" l="1"/>
  <c r="CP19" i="15"/>
  <c r="CP22" i="15"/>
  <c r="CP29" i="15"/>
  <c r="K13" i="15"/>
  <c r="K12" i="15"/>
  <c r="K14" i="15"/>
  <c r="K16" i="15"/>
  <c r="K11" i="15"/>
  <c r="J3" i="15"/>
  <c r="K18" i="15"/>
  <c r="CD3" i="15"/>
  <c r="BL3" i="15"/>
  <c r="CP32" i="15"/>
  <c r="CM3" i="15"/>
  <c r="CM4" i="15" s="1"/>
  <c r="CM5" i="15" s="1"/>
  <c r="K30" i="16" s="1"/>
  <c r="BV3" i="15"/>
  <c r="BV4" i="15" s="1"/>
  <c r="BV5" i="15" s="1"/>
  <c r="K43" i="16" s="1"/>
  <c r="L43" i="16" s="1"/>
  <c r="BM3" i="15"/>
  <c r="CP28" i="15"/>
  <c r="CP25" i="15"/>
  <c r="S11" i="15"/>
  <c r="R3" i="15"/>
  <c r="K15" i="15"/>
  <c r="K17" i="15"/>
  <c r="CP17" i="15"/>
  <c r="CP30" i="15"/>
  <c r="AA3" i="15"/>
  <c r="CN11" i="15"/>
  <c r="CN3" i="15" s="1"/>
  <c r="CN4" i="15" s="1"/>
  <c r="CN5" i="15" s="1"/>
  <c r="K31" i="16" s="1"/>
  <c r="BL4" i="15"/>
  <c r="BL5" i="15" s="1"/>
  <c r="K40" i="16" s="1"/>
  <c r="L40" i="16" s="1"/>
  <c r="CP31" i="15"/>
  <c r="AJ3" i="15"/>
  <c r="AJ4" i="15" s="1"/>
  <c r="AJ5" i="15" s="1"/>
  <c r="K19" i="16" s="1"/>
  <c r="AS3" i="15"/>
  <c r="CP27" i="15"/>
  <c r="CP21" i="15"/>
  <c r="BC11" i="15"/>
  <c r="BB3" i="15"/>
  <c r="BB4" i="15" s="1"/>
  <c r="BB5" i="15" s="1"/>
  <c r="K32" i="16" s="1"/>
  <c r="BU3" i="15"/>
  <c r="BU4" i="15" s="1"/>
  <c r="BU5" i="15" s="1"/>
  <c r="K42" i="16" s="1"/>
  <c r="L42" i="16" s="1"/>
  <c r="CE11" i="15"/>
  <c r="CE3" i="15" s="1"/>
  <c r="CE4" i="15" s="1"/>
  <c r="CE5" i="15" s="1"/>
  <c r="K45" i="16" s="1"/>
  <c r="L45" i="16" s="1"/>
  <c r="AC116" i="13"/>
  <c r="T112" i="13"/>
  <c r="AC117" i="13"/>
  <c r="T109" i="13"/>
  <c r="CD4" i="15"/>
  <c r="CD5" i="15" s="1"/>
  <c r="K44" i="16" s="1"/>
  <c r="L44" i="16" s="1"/>
  <c r="BM13" i="15"/>
  <c r="AA4" i="15"/>
  <c r="AA5" i="15" s="1"/>
  <c r="K15" i="16" s="1"/>
  <c r="AS4" i="15"/>
  <c r="AS5" i="15" s="1"/>
  <c r="K26" i="16" s="1"/>
  <c r="BC15" i="15"/>
  <c r="BD15" i="15" s="1"/>
  <c r="AK11" i="15"/>
  <c r="S14" i="15"/>
  <c r="AB13" i="15"/>
  <c r="AC13" i="15" s="1"/>
  <c r="BD18" i="15"/>
  <c r="R4" i="15"/>
  <c r="R5" i="15" s="1"/>
  <c r="S15" i="15"/>
  <c r="T15" i="15" s="1"/>
  <c r="BC13" i="15"/>
  <c r="BD13" i="15" s="1"/>
  <c r="AL13" i="15"/>
  <c r="J4" i="15"/>
  <c r="J5" i="15" s="1"/>
  <c r="AB11" i="15"/>
  <c r="AB12" i="15"/>
  <c r="AB14" i="15"/>
  <c r="AC14" i="15" s="1"/>
  <c r="AB15" i="15"/>
  <c r="AC15" i="15" s="1"/>
  <c r="AB16" i="15"/>
  <c r="AC16" i="15" s="1"/>
  <c r="AB17" i="15"/>
  <c r="AC17" i="15" s="1"/>
  <c r="AB18" i="15"/>
  <c r="AT11" i="15"/>
  <c r="AT12" i="15"/>
  <c r="AU12" i="15" s="1"/>
  <c r="AT13" i="15"/>
  <c r="AU13" i="15" s="1"/>
  <c r="AT14" i="15"/>
  <c r="AU14" i="15" s="1"/>
  <c r="AT15" i="15"/>
  <c r="AU15" i="15" s="1"/>
  <c r="AT16" i="15"/>
  <c r="AU16" i="15" s="1"/>
  <c r="AT17" i="15"/>
  <c r="AU17" i="15" s="1"/>
  <c r="AT18" i="15"/>
  <c r="AU18" i="15" s="1"/>
  <c r="CB44" i="13"/>
  <c r="CB91" i="13"/>
  <c r="CB90" i="13"/>
  <c r="CB89" i="13"/>
  <c r="CB88" i="13"/>
  <c r="CC88" i="13" s="1"/>
  <c r="CB87" i="13"/>
  <c r="CB86" i="13"/>
  <c r="CB85" i="13"/>
  <c r="CB84" i="13"/>
  <c r="CC84" i="13" s="1"/>
  <c r="CB83" i="13"/>
  <c r="CB82" i="13"/>
  <c r="CB81" i="13"/>
  <c r="CB80" i="13"/>
  <c r="CC80" i="13" s="1"/>
  <c r="CB79" i="13"/>
  <c r="CB78" i="13"/>
  <c r="CB77" i="13"/>
  <c r="CB76" i="13"/>
  <c r="CC76" i="13" s="1"/>
  <c r="CB75" i="13"/>
  <c r="CB74" i="13"/>
  <c r="CB73" i="13"/>
  <c r="CB72" i="13"/>
  <c r="CC72" i="13" s="1"/>
  <c r="CB71" i="13"/>
  <c r="CB70" i="13"/>
  <c r="CB69" i="13"/>
  <c r="CB68" i="13"/>
  <c r="CB67" i="13"/>
  <c r="CB66" i="13"/>
  <c r="CB65" i="13"/>
  <c r="CB64" i="13"/>
  <c r="CB63" i="13"/>
  <c r="CB62" i="13"/>
  <c r="CB61" i="13"/>
  <c r="CB60" i="13"/>
  <c r="CC60" i="13" s="1"/>
  <c r="CB59" i="13"/>
  <c r="CB58" i="13"/>
  <c r="CB57" i="13"/>
  <c r="CB56" i="13"/>
  <c r="CC56" i="13" s="1"/>
  <c r="CB55" i="13"/>
  <c r="CB54" i="13"/>
  <c r="CB53" i="13"/>
  <c r="CB52" i="13"/>
  <c r="CB51" i="13"/>
  <c r="CB50" i="13"/>
  <c r="CB49" i="13"/>
  <c r="CB48" i="13"/>
  <c r="CC48" i="13" s="1"/>
  <c r="CB47" i="13"/>
  <c r="CB46" i="13"/>
  <c r="CB45" i="13"/>
  <c r="CB43" i="13"/>
  <c r="CB42" i="13"/>
  <c r="R43" i="13"/>
  <c r="CB94" i="13"/>
  <c r="BK94" i="13"/>
  <c r="BB94" i="13"/>
  <c r="AS94" i="13"/>
  <c r="AK94" i="13"/>
  <c r="AL94" i="13" s="1"/>
  <c r="AJ94" i="13"/>
  <c r="AA94" i="13"/>
  <c r="R94" i="13"/>
  <c r="J94" i="13"/>
  <c r="K94" i="13" s="1"/>
  <c r="CB93" i="13"/>
  <c r="BK93" i="13"/>
  <c r="BB93" i="13"/>
  <c r="AS93" i="13"/>
  <c r="AT93" i="13" s="1"/>
  <c r="AJ93" i="13"/>
  <c r="AK93" i="13" s="1"/>
  <c r="AL93" i="13" s="1"/>
  <c r="AA93" i="13"/>
  <c r="R93" i="13"/>
  <c r="J93" i="13"/>
  <c r="CB92" i="13"/>
  <c r="BK92" i="13"/>
  <c r="BB92" i="13"/>
  <c r="AS92" i="13"/>
  <c r="AT92" i="13" s="1"/>
  <c r="AU92" i="13" s="1"/>
  <c r="AJ92" i="13"/>
  <c r="AK92" i="13" s="1"/>
  <c r="AL92" i="13" s="1"/>
  <c r="AA92" i="13"/>
  <c r="R92" i="13"/>
  <c r="J92" i="13"/>
  <c r="BK91" i="13"/>
  <c r="BB91" i="13"/>
  <c r="AS91" i="13"/>
  <c r="AT91" i="13" s="1"/>
  <c r="AU91" i="13" s="1"/>
  <c r="AJ91" i="13"/>
  <c r="AK91" i="13" s="1"/>
  <c r="AL91" i="13" s="1"/>
  <c r="AA91" i="13"/>
  <c r="R91" i="13"/>
  <c r="J91" i="13"/>
  <c r="BK90" i="13"/>
  <c r="BB90" i="13"/>
  <c r="AS90" i="13"/>
  <c r="AT90" i="13" s="1"/>
  <c r="AU90" i="13" s="1"/>
  <c r="AJ90" i="13"/>
  <c r="AK90" i="13" s="1"/>
  <c r="AL90" i="13" s="1"/>
  <c r="AA90" i="13"/>
  <c r="R90" i="13"/>
  <c r="J90" i="13"/>
  <c r="BK89" i="13"/>
  <c r="BB89" i="13"/>
  <c r="BC89" i="13" s="1"/>
  <c r="AS89" i="13"/>
  <c r="AT89" i="13" s="1"/>
  <c r="AU89" i="13" s="1"/>
  <c r="AJ89" i="13"/>
  <c r="AK89" i="13" s="1"/>
  <c r="AL89" i="13" s="1"/>
  <c r="AA89" i="13"/>
  <c r="R89" i="13"/>
  <c r="S89" i="13" s="1"/>
  <c r="J89" i="13"/>
  <c r="BK88" i="13"/>
  <c r="BB88" i="13"/>
  <c r="BC88" i="13" s="1"/>
  <c r="AS88" i="13"/>
  <c r="AT88" i="13" s="1"/>
  <c r="AU88" i="13" s="1"/>
  <c r="AJ88" i="13"/>
  <c r="AK88" i="13" s="1"/>
  <c r="AL88" i="13" s="1"/>
  <c r="AA88" i="13"/>
  <c r="R88" i="13"/>
  <c r="J88" i="13"/>
  <c r="BK87" i="13"/>
  <c r="BB87" i="13"/>
  <c r="AS87" i="13"/>
  <c r="AT87" i="13" s="1"/>
  <c r="AU87" i="13" s="1"/>
  <c r="AJ87" i="13"/>
  <c r="AK87" i="13" s="1"/>
  <c r="AL87" i="13" s="1"/>
  <c r="AA87" i="13"/>
  <c r="R87" i="13"/>
  <c r="J87" i="13"/>
  <c r="BK86" i="13"/>
  <c r="BB86" i="13"/>
  <c r="AS86" i="13"/>
  <c r="AT86" i="13" s="1"/>
  <c r="AU86" i="13" s="1"/>
  <c r="AJ86" i="13"/>
  <c r="AK86" i="13" s="1"/>
  <c r="AA86" i="13"/>
  <c r="AB86" i="13" s="1"/>
  <c r="R86" i="13"/>
  <c r="J86" i="13"/>
  <c r="BK85" i="13"/>
  <c r="BB85" i="13"/>
  <c r="AS85" i="13"/>
  <c r="AT85" i="13" s="1"/>
  <c r="AU85" i="13" s="1"/>
  <c r="AJ85" i="13"/>
  <c r="AK85" i="13" s="1"/>
  <c r="AA85" i="13"/>
  <c r="R85" i="13"/>
  <c r="J85" i="13"/>
  <c r="BK84" i="13"/>
  <c r="BB84" i="13"/>
  <c r="AS84" i="13"/>
  <c r="AT84" i="13" s="1"/>
  <c r="AU84" i="13" s="1"/>
  <c r="AJ84" i="13"/>
  <c r="AA84" i="13"/>
  <c r="AB84" i="13" s="1"/>
  <c r="R84" i="13"/>
  <c r="J84" i="13"/>
  <c r="BK83" i="13"/>
  <c r="BL83" i="13" s="1"/>
  <c r="BB83" i="13"/>
  <c r="AS83" i="13"/>
  <c r="AT83" i="13" s="1"/>
  <c r="AU83" i="13" s="1"/>
  <c r="AJ83" i="13"/>
  <c r="AA83" i="13"/>
  <c r="R83" i="13"/>
  <c r="J83" i="13"/>
  <c r="BK82" i="13"/>
  <c r="BL82" i="13" s="1"/>
  <c r="BB82" i="13"/>
  <c r="AS82" i="13"/>
  <c r="AT82" i="13" s="1"/>
  <c r="AU82" i="13" s="1"/>
  <c r="AJ82" i="13"/>
  <c r="AA82" i="13"/>
  <c r="R82" i="13"/>
  <c r="J82" i="13"/>
  <c r="BK81" i="13"/>
  <c r="BL81" i="13" s="1"/>
  <c r="BB81" i="13"/>
  <c r="AS81" i="13"/>
  <c r="AT81" i="13" s="1"/>
  <c r="AU81" i="13" s="1"/>
  <c r="AJ81" i="13"/>
  <c r="AA81" i="13"/>
  <c r="AB81" i="13" s="1"/>
  <c r="R81" i="13"/>
  <c r="J81" i="13"/>
  <c r="BK80" i="13"/>
  <c r="BL80" i="13" s="1"/>
  <c r="BB80" i="13"/>
  <c r="AS80" i="13"/>
  <c r="AT80" i="13" s="1"/>
  <c r="AU80" i="13" s="1"/>
  <c r="AJ80" i="13"/>
  <c r="AK80" i="13" s="1"/>
  <c r="AA80" i="13"/>
  <c r="R80" i="13"/>
  <c r="J80" i="13"/>
  <c r="BK79" i="13"/>
  <c r="BL79" i="13" s="1"/>
  <c r="BB79" i="13"/>
  <c r="AS79" i="13"/>
  <c r="AT79" i="13" s="1"/>
  <c r="AU79" i="13" s="1"/>
  <c r="AJ79" i="13"/>
  <c r="AK79" i="13" s="1"/>
  <c r="AA79" i="13"/>
  <c r="AB79" i="13" s="1"/>
  <c r="R79" i="13"/>
  <c r="J79" i="13"/>
  <c r="BK78" i="13"/>
  <c r="BL78" i="13" s="1"/>
  <c r="BB78" i="13"/>
  <c r="AS78" i="13"/>
  <c r="AT78" i="13" s="1"/>
  <c r="AU78" i="13" s="1"/>
  <c r="AJ78" i="13"/>
  <c r="AK78" i="13" s="1"/>
  <c r="AA78" i="13"/>
  <c r="AB78" i="13" s="1"/>
  <c r="R78" i="13"/>
  <c r="J78" i="13"/>
  <c r="BK77" i="13"/>
  <c r="BL77" i="13" s="1"/>
  <c r="BB77" i="13"/>
  <c r="AS77" i="13"/>
  <c r="AT77" i="13" s="1"/>
  <c r="AU77" i="13" s="1"/>
  <c r="AJ77" i="13"/>
  <c r="AK77" i="13" s="1"/>
  <c r="AL77" i="13" s="1"/>
  <c r="AA77" i="13"/>
  <c r="AB77" i="13" s="1"/>
  <c r="R77" i="13"/>
  <c r="J77" i="13"/>
  <c r="BL76" i="13"/>
  <c r="BK76" i="13"/>
  <c r="BB76" i="13"/>
  <c r="AS76" i="13"/>
  <c r="AT76" i="13" s="1"/>
  <c r="AU76" i="13" s="1"/>
  <c r="AJ76" i="13"/>
  <c r="AK76" i="13" s="1"/>
  <c r="AL76" i="13" s="1"/>
  <c r="AA76" i="13"/>
  <c r="AB76" i="13" s="1"/>
  <c r="R76" i="13"/>
  <c r="J76" i="13"/>
  <c r="BK75" i="13"/>
  <c r="BB75" i="13"/>
  <c r="AS75" i="13"/>
  <c r="AT75" i="13" s="1"/>
  <c r="AU75" i="13" s="1"/>
  <c r="AJ75" i="13"/>
  <c r="AK75" i="13" s="1"/>
  <c r="AL75" i="13" s="1"/>
  <c r="AA75" i="13"/>
  <c r="R75" i="13"/>
  <c r="J75" i="13"/>
  <c r="BK74" i="13"/>
  <c r="BL74" i="13" s="1"/>
  <c r="BB74" i="13"/>
  <c r="AS74" i="13"/>
  <c r="AT74" i="13" s="1"/>
  <c r="AU74" i="13" s="1"/>
  <c r="AJ74" i="13"/>
  <c r="AK74" i="13" s="1"/>
  <c r="AL74" i="13" s="1"/>
  <c r="AA74" i="13"/>
  <c r="AB74" i="13" s="1"/>
  <c r="R74" i="13"/>
  <c r="J74" i="13"/>
  <c r="BK73" i="13"/>
  <c r="BB73" i="13"/>
  <c r="AS73" i="13"/>
  <c r="AT73" i="13" s="1"/>
  <c r="AU73" i="13" s="1"/>
  <c r="AJ73" i="13"/>
  <c r="AA73" i="13"/>
  <c r="AB73" i="13" s="1"/>
  <c r="R73" i="13"/>
  <c r="J73" i="13"/>
  <c r="CP13" i="15" l="1"/>
  <c r="CP16" i="15"/>
  <c r="AB3" i="15"/>
  <c r="K9" i="16"/>
  <c r="BM4" i="15"/>
  <c r="BM5" i="15" s="1"/>
  <c r="K41" i="16" s="1"/>
  <c r="L41" i="16" s="1"/>
  <c r="BD11" i="15"/>
  <c r="BD3" i="15" s="1"/>
  <c r="BD4" i="15" s="1"/>
  <c r="BD5" i="15" s="1"/>
  <c r="K34" i="16" s="1"/>
  <c r="BC3" i="15"/>
  <c r="BC4" i="15" s="1"/>
  <c r="BC5" i="15" s="1"/>
  <c r="K33" i="16" s="1"/>
  <c r="AU11" i="15"/>
  <c r="AU3" i="15" s="1"/>
  <c r="AT3" i="15"/>
  <c r="CP15" i="15"/>
  <c r="T11" i="15"/>
  <c r="S3" i="15"/>
  <c r="S4" i="15" s="1"/>
  <c r="S5" i="15" s="1"/>
  <c r="K12" i="16" s="1"/>
  <c r="AL11" i="15"/>
  <c r="AK3" i="15"/>
  <c r="AK4" i="15" s="1"/>
  <c r="AK5" i="15" s="1"/>
  <c r="K20" i="16" s="1"/>
  <c r="K3" i="15"/>
  <c r="K4" i="15" s="1"/>
  <c r="K5" i="15" s="1"/>
  <c r="K10" i="16" s="1"/>
  <c r="AU93" i="13"/>
  <c r="AT94" i="13"/>
  <c r="AU94" i="13" s="1"/>
  <c r="K93" i="13"/>
  <c r="AC78" i="13"/>
  <c r="AC86" i="13"/>
  <c r="AL86" i="13"/>
  <c r="K92" i="13"/>
  <c r="K88" i="13"/>
  <c r="BM80" i="13"/>
  <c r="BL75" i="13"/>
  <c r="BM75" i="13" s="1"/>
  <c r="AB85" i="13"/>
  <c r="AC85" i="13" s="1"/>
  <c r="AK81" i="13"/>
  <c r="AL81" i="13" s="1"/>
  <c r="AC84" i="13"/>
  <c r="AC74" i="13"/>
  <c r="AC73" i="13"/>
  <c r="AC77" i="13"/>
  <c r="K73" i="13"/>
  <c r="AL78" i="13"/>
  <c r="AC81" i="13"/>
  <c r="AL85" i="13"/>
  <c r="K75" i="13"/>
  <c r="BL73" i="13"/>
  <c r="BM73" i="13" s="1"/>
  <c r="AB75" i="13"/>
  <c r="AC75" i="13" s="1"/>
  <c r="BM76" i="13"/>
  <c r="AL79" i="13"/>
  <c r="AB83" i="13"/>
  <c r="AC83" i="13" s="1"/>
  <c r="T14" i="15"/>
  <c r="CP14" i="15" s="1"/>
  <c r="AC11" i="15"/>
  <c r="AB4" i="15"/>
  <c r="AB5" i="15" s="1"/>
  <c r="K16" i="16" s="1"/>
  <c r="AC12" i="15"/>
  <c r="CP12" i="15" s="1"/>
  <c r="AC18" i="15"/>
  <c r="CP18" i="15" s="1"/>
  <c r="AT4" i="15"/>
  <c r="AT5" i="15" s="1"/>
  <c r="K27" i="16" s="1"/>
  <c r="AU4" i="15"/>
  <c r="AU5" i="15" s="1"/>
  <c r="K28" i="16" s="1"/>
  <c r="CD44" i="13"/>
  <c r="CC68" i="13"/>
  <c r="CD68" i="13" s="1"/>
  <c r="CD56" i="13"/>
  <c r="CD72" i="13"/>
  <c r="CD76" i="13"/>
  <c r="CD80" i="13"/>
  <c r="CD84" i="13"/>
  <c r="CD88" i="13"/>
  <c r="CC44" i="13"/>
  <c r="CC45" i="13"/>
  <c r="CD45" i="13" s="1"/>
  <c r="CC49" i="13"/>
  <c r="CD49" i="13" s="1"/>
  <c r="CC53" i="13"/>
  <c r="CD53" i="13" s="1"/>
  <c r="CC57" i="13"/>
  <c r="CD57" i="13" s="1"/>
  <c r="CC61" i="13"/>
  <c r="CD61" i="13" s="1"/>
  <c r="CC65" i="13"/>
  <c r="CD65" i="13" s="1"/>
  <c r="CC69" i="13"/>
  <c r="CD69" i="13" s="1"/>
  <c r="CC73" i="13"/>
  <c r="CD73" i="13" s="1"/>
  <c r="CC77" i="13"/>
  <c r="CD77" i="13" s="1"/>
  <c r="CC81" i="13"/>
  <c r="CD81" i="13" s="1"/>
  <c r="CC85" i="13"/>
  <c r="CD85" i="13" s="1"/>
  <c r="CC89" i="13"/>
  <c r="CD89" i="13" s="1"/>
  <c r="CC64" i="13"/>
  <c r="CD64" i="13" s="1"/>
  <c r="CD48" i="13"/>
  <c r="CD60" i="13"/>
  <c r="CC52" i="13"/>
  <c r="CD52" i="13" s="1"/>
  <c r="CC46" i="13"/>
  <c r="CD46" i="13" s="1"/>
  <c r="CC50" i="13"/>
  <c r="CD50" i="13" s="1"/>
  <c r="CC54" i="13"/>
  <c r="CD54" i="13" s="1"/>
  <c r="CC58" i="13"/>
  <c r="CD58" i="13" s="1"/>
  <c r="CC62" i="13"/>
  <c r="CD62" i="13" s="1"/>
  <c r="CC66" i="13"/>
  <c r="CD66" i="13" s="1"/>
  <c r="CC70" i="13"/>
  <c r="CD70" i="13" s="1"/>
  <c r="CC74" i="13"/>
  <c r="CD74" i="13" s="1"/>
  <c r="CC78" i="13"/>
  <c r="CD78" i="13" s="1"/>
  <c r="CC82" i="13"/>
  <c r="CD82" i="13" s="1"/>
  <c r="CC86" i="13"/>
  <c r="CD86" i="13" s="1"/>
  <c r="CC90" i="13"/>
  <c r="CD90" i="13" s="1"/>
  <c r="CC43" i="13"/>
  <c r="CD43" i="13" s="1"/>
  <c r="CC47" i="13"/>
  <c r="CD47" i="13" s="1"/>
  <c r="CC51" i="13"/>
  <c r="CD51" i="13" s="1"/>
  <c r="CC55" i="13"/>
  <c r="CD55" i="13" s="1"/>
  <c r="CC59" i="13"/>
  <c r="CD59" i="13" s="1"/>
  <c r="CC63" i="13"/>
  <c r="CD63" i="13" s="1"/>
  <c r="CC67" i="13"/>
  <c r="CD67" i="13" s="1"/>
  <c r="CC71" i="13"/>
  <c r="CD71" i="13" s="1"/>
  <c r="CC75" i="13"/>
  <c r="CD75" i="13" s="1"/>
  <c r="CC79" i="13"/>
  <c r="CD79" i="13" s="1"/>
  <c r="CC83" i="13"/>
  <c r="CD83" i="13" s="1"/>
  <c r="CC87" i="13"/>
  <c r="CD87" i="13" s="1"/>
  <c r="CC91" i="13"/>
  <c r="CD91" i="13" s="1"/>
  <c r="BL86" i="13"/>
  <c r="BM86" i="13" s="1"/>
  <c r="S88" i="13"/>
  <c r="T88" i="13" s="1"/>
  <c r="S90" i="13"/>
  <c r="T90" i="13" s="1"/>
  <c r="BC90" i="13"/>
  <c r="BD90" i="13" s="1"/>
  <c r="S91" i="13"/>
  <c r="T91" i="13" s="1"/>
  <c r="BC91" i="13"/>
  <c r="BD91" i="13" s="1"/>
  <c r="S92" i="13"/>
  <c r="BC92" i="13"/>
  <c r="BD92" i="13" s="1"/>
  <c r="S93" i="13"/>
  <c r="T93" i="13" s="1"/>
  <c r="BC93" i="13"/>
  <c r="BD93" i="13" s="1"/>
  <c r="S94" i="13"/>
  <c r="T94" i="13" s="1"/>
  <c r="BC94" i="13"/>
  <c r="BD94" i="13" s="1"/>
  <c r="BD88" i="13"/>
  <c r="T89" i="13"/>
  <c r="BD89" i="13"/>
  <c r="K89" i="13"/>
  <c r="K91" i="13"/>
  <c r="K90" i="13"/>
  <c r="AB87" i="13"/>
  <c r="AC87" i="13" s="1"/>
  <c r="BL87" i="13"/>
  <c r="BM87" i="13" s="1"/>
  <c r="AB88" i="13"/>
  <c r="AC88" i="13" s="1"/>
  <c r="BL88" i="13"/>
  <c r="BM88" i="13" s="1"/>
  <c r="AB89" i="13"/>
  <c r="AC89" i="13" s="1"/>
  <c r="BL89" i="13"/>
  <c r="BM89" i="13" s="1"/>
  <c r="AB90" i="13"/>
  <c r="AC90" i="13" s="1"/>
  <c r="BL90" i="13"/>
  <c r="BM90" i="13" s="1"/>
  <c r="AB91" i="13"/>
  <c r="AC91" i="13" s="1"/>
  <c r="BL91" i="13"/>
  <c r="BM91" i="13" s="1"/>
  <c r="AB92" i="13"/>
  <c r="AC92" i="13" s="1"/>
  <c r="BL92" i="13"/>
  <c r="BM92" i="13" s="1"/>
  <c r="AB93" i="13"/>
  <c r="AC93" i="13" s="1"/>
  <c r="BL93" i="13"/>
  <c r="BM93" i="13" s="1"/>
  <c r="AB94" i="13"/>
  <c r="AC94" i="13" s="1"/>
  <c r="BL94" i="13"/>
  <c r="BM94" i="13" s="1"/>
  <c r="K87" i="13"/>
  <c r="S87" i="13"/>
  <c r="T87" i="13" s="1"/>
  <c r="BC87" i="13"/>
  <c r="BD87" i="13" s="1"/>
  <c r="CC92" i="13"/>
  <c r="CD92" i="13" s="1"/>
  <c r="CC93" i="13"/>
  <c r="CD93" i="13" s="1"/>
  <c r="CC94" i="13"/>
  <c r="CD94" i="13" s="1"/>
  <c r="BL85" i="13"/>
  <c r="BM85" i="13" s="1"/>
  <c r="BL84" i="13"/>
  <c r="BM84" i="13" s="1"/>
  <c r="BM83" i="13"/>
  <c r="BM82" i="13"/>
  <c r="AB82" i="13"/>
  <c r="AC82" i="13" s="1"/>
  <c r="BM81" i="13"/>
  <c r="AL80" i="13"/>
  <c r="AB80" i="13"/>
  <c r="AC80" i="13" s="1"/>
  <c r="BM79" i="13"/>
  <c r="AC79" i="13"/>
  <c r="BM78" i="13"/>
  <c r="BM77" i="13"/>
  <c r="AC76" i="13"/>
  <c r="BM74" i="13"/>
  <c r="AK73" i="13"/>
  <c r="AL73" i="13" s="1"/>
  <c r="K77" i="13"/>
  <c r="K78" i="13"/>
  <c r="K79" i="13"/>
  <c r="K80" i="13"/>
  <c r="K81" i="13"/>
  <c r="K82" i="13"/>
  <c r="K83" i="13"/>
  <c r="K84" i="13"/>
  <c r="K85" i="13"/>
  <c r="K86" i="13"/>
  <c r="K74" i="13"/>
  <c r="S73" i="13"/>
  <c r="BC73" i="13"/>
  <c r="BD73" i="13" s="1"/>
  <c r="S74" i="13"/>
  <c r="T74" i="13" s="1"/>
  <c r="BC74" i="13"/>
  <c r="BD74" i="13" s="1"/>
  <c r="S75" i="13"/>
  <c r="T75" i="13" s="1"/>
  <c r="BC75" i="13"/>
  <c r="BD75" i="13" s="1"/>
  <c r="S76" i="13"/>
  <c r="T76" i="13" s="1"/>
  <c r="BC76" i="13"/>
  <c r="BD76" i="13" s="1"/>
  <c r="S77" i="13"/>
  <c r="T77" i="13" s="1"/>
  <c r="BC77" i="13"/>
  <c r="BD77" i="13" s="1"/>
  <c r="S78" i="13"/>
  <c r="T78" i="13" s="1"/>
  <c r="BC78" i="13"/>
  <c r="BD78" i="13" s="1"/>
  <c r="S79" i="13"/>
  <c r="T79" i="13" s="1"/>
  <c r="BC79" i="13"/>
  <c r="BD79" i="13" s="1"/>
  <c r="S80" i="13"/>
  <c r="T80" i="13" s="1"/>
  <c r="BC80" i="13"/>
  <c r="BD80" i="13" s="1"/>
  <c r="S81" i="13"/>
  <c r="T81" i="13" s="1"/>
  <c r="BC81" i="13"/>
  <c r="BD81" i="13" s="1"/>
  <c r="S82" i="13"/>
  <c r="T82" i="13" s="1"/>
  <c r="BC82" i="13"/>
  <c r="BD82" i="13" s="1"/>
  <c r="S83" i="13"/>
  <c r="T83" i="13" s="1"/>
  <c r="BC83" i="13"/>
  <c r="BD83" i="13" s="1"/>
  <c r="S84" i="13"/>
  <c r="T84" i="13" s="1"/>
  <c r="BC84" i="13"/>
  <c r="BD84" i="13" s="1"/>
  <c r="S85" i="13"/>
  <c r="T85" i="13" s="1"/>
  <c r="BC85" i="13"/>
  <c r="BD85" i="13" s="1"/>
  <c r="S86" i="13"/>
  <c r="T86" i="13" s="1"/>
  <c r="BC86" i="13"/>
  <c r="BD86" i="13" s="1"/>
  <c r="K76" i="13"/>
  <c r="AK82" i="13"/>
  <c r="AL82" i="13" s="1"/>
  <c r="AK83" i="13"/>
  <c r="AL83" i="13" s="1"/>
  <c r="AK84" i="13"/>
  <c r="AL84" i="13" s="1"/>
  <c r="BK72" i="13"/>
  <c r="BB72" i="13"/>
  <c r="AS72" i="13"/>
  <c r="AT72" i="13" s="1"/>
  <c r="AU72" i="13" s="1"/>
  <c r="AJ72" i="13"/>
  <c r="AA72" i="13"/>
  <c r="R72" i="13"/>
  <c r="J72" i="13"/>
  <c r="BK71" i="13"/>
  <c r="BB71" i="13"/>
  <c r="AS71" i="13"/>
  <c r="AT71" i="13" s="1"/>
  <c r="AU71" i="13" s="1"/>
  <c r="AJ71" i="13"/>
  <c r="AK71" i="13" s="1"/>
  <c r="AA71" i="13"/>
  <c r="R71" i="13"/>
  <c r="J71" i="13"/>
  <c r="BK70" i="13"/>
  <c r="BB70" i="13"/>
  <c r="AS70" i="13"/>
  <c r="AT70" i="13" s="1"/>
  <c r="AU70" i="13" s="1"/>
  <c r="AJ70" i="13"/>
  <c r="AK70" i="13" s="1"/>
  <c r="AA70" i="13"/>
  <c r="R70" i="13"/>
  <c r="J70" i="13"/>
  <c r="BK69" i="13"/>
  <c r="BB69" i="13"/>
  <c r="AS69" i="13"/>
  <c r="AT69" i="13" s="1"/>
  <c r="AU69" i="13" s="1"/>
  <c r="AJ69" i="13"/>
  <c r="AK69" i="13" s="1"/>
  <c r="AA69" i="13"/>
  <c r="R69" i="13"/>
  <c r="J69" i="13"/>
  <c r="BK68" i="13"/>
  <c r="BB68" i="13"/>
  <c r="AS68" i="13"/>
  <c r="AT68" i="13" s="1"/>
  <c r="AU68" i="13" s="1"/>
  <c r="AJ68" i="13"/>
  <c r="AK68" i="13" s="1"/>
  <c r="AA68" i="13"/>
  <c r="R68" i="13"/>
  <c r="J68" i="13"/>
  <c r="BK67" i="13"/>
  <c r="BB67" i="13"/>
  <c r="AS67" i="13"/>
  <c r="AT67" i="13" s="1"/>
  <c r="AU67" i="13" s="1"/>
  <c r="AJ67" i="13"/>
  <c r="AK67" i="13" s="1"/>
  <c r="AA67" i="13"/>
  <c r="R67" i="13"/>
  <c r="S67" i="13" s="1"/>
  <c r="J67" i="13"/>
  <c r="BK66" i="13"/>
  <c r="BB66" i="13"/>
  <c r="BC66" i="13" s="1"/>
  <c r="AS66" i="13"/>
  <c r="AT66" i="13" s="1"/>
  <c r="AU66" i="13" s="1"/>
  <c r="AJ66" i="13"/>
  <c r="AA66" i="13"/>
  <c r="R66" i="13"/>
  <c r="S66" i="13" s="1"/>
  <c r="J66" i="13"/>
  <c r="BK65" i="13"/>
  <c r="BB65" i="13"/>
  <c r="BC65" i="13" s="1"/>
  <c r="AS65" i="13"/>
  <c r="AT65" i="13" s="1"/>
  <c r="AU65" i="13" s="1"/>
  <c r="AJ65" i="13"/>
  <c r="AA65" i="13"/>
  <c r="R65" i="13"/>
  <c r="S65" i="13" s="1"/>
  <c r="J65" i="13"/>
  <c r="BK64" i="13"/>
  <c r="BB64" i="13"/>
  <c r="BC64" i="13" s="1"/>
  <c r="AS64" i="13"/>
  <c r="AT64" i="13" s="1"/>
  <c r="AU64" i="13" s="1"/>
  <c r="AJ64" i="13"/>
  <c r="AA64" i="13"/>
  <c r="R64" i="13"/>
  <c r="S64" i="13" s="1"/>
  <c r="J64" i="13"/>
  <c r="BK63" i="13"/>
  <c r="BB63" i="13"/>
  <c r="BC63" i="13" s="1"/>
  <c r="AS63" i="13"/>
  <c r="AT63" i="13" s="1"/>
  <c r="AU63" i="13" s="1"/>
  <c r="AJ63" i="13"/>
  <c r="AA63" i="13"/>
  <c r="R63" i="13"/>
  <c r="S63" i="13" s="1"/>
  <c r="J63" i="13"/>
  <c r="BK62" i="13"/>
  <c r="BB62" i="13"/>
  <c r="AS62" i="13"/>
  <c r="AT62" i="13" s="1"/>
  <c r="AU62" i="13" s="1"/>
  <c r="AJ62" i="13"/>
  <c r="AA62" i="13"/>
  <c r="R62" i="13"/>
  <c r="S62" i="13" s="1"/>
  <c r="J62" i="13"/>
  <c r="BK61" i="13"/>
  <c r="BB61" i="13"/>
  <c r="AS61" i="13"/>
  <c r="AT61" i="13" s="1"/>
  <c r="AU61" i="13" s="1"/>
  <c r="AJ61" i="13"/>
  <c r="AK61" i="13" s="1"/>
  <c r="AL61" i="13" s="1"/>
  <c r="AA61" i="13"/>
  <c r="R61" i="13"/>
  <c r="S61" i="13" s="1"/>
  <c r="J61" i="13"/>
  <c r="BK60" i="13"/>
  <c r="BB60" i="13"/>
  <c r="AS60" i="13"/>
  <c r="AT60" i="13" s="1"/>
  <c r="AU60" i="13" s="1"/>
  <c r="AJ60" i="13"/>
  <c r="AA60" i="13"/>
  <c r="R60" i="13"/>
  <c r="S60" i="13" s="1"/>
  <c r="J60" i="13"/>
  <c r="BK59" i="13"/>
  <c r="BB59" i="13"/>
  <c r="AS59" i="13"/>
  <c r="AT59" i="13" s="1"/>
  <c r="AU59" i="13" s="1"/>
  <c r="AJ59" i="13"/>
  <c r="AA59" i="13"/>
  <c r="R59" i="13"/>
  <c r="S59" i="13" s="1"/>
  <c r="J59" i="13"/>
  <c r="BK58" i="13"/>
  <c r="BB58" i="13"/>
  <c r="AS58" i="13"/>
  <c r="AT58" i="13" s="1"/>
  <c r="AU58" i="13" s="1"/>
  <c r="AJ58" i="13"/>
  <c r="AA58" i="13"/>
  <c r="R58" i="13"/>
  <c r="S58" i="13" s="1"/>
  <c r="J58" i="13"/>
  <c r="BK57" i="13"/>
  <c r="BB57" i="13"/>
  <c r="AS57" i="13"/>
  <c r="AT57" i="13" s="1"/>
  <c r="AU57" i="13" s="1"/>
  <c r="AJ57" i="13"/>
  <c r="AA57" i="13"/>
  <c r="R57" i="13"/>
  <c r="S57" i="13" s="1"/>
  <c r="J57" i="13"/>
  <c r="BK56" i="13"/>
  <c r="BB56" i="13"/>
  <c r="AS56" i="13"/>
  <c r="AT56" i="13" s="1"/>
  <c r="AU56" i="13" s="1"/>
  <c r="AJ56" i="13"/>
  <c r="AA56" i="13"/>
  <c r="R56" i="13"/>
  <c r="J56" i="13"/>
  <c r="BK55" i="13"/>
  <c r="BB55" i="13"/>
  <c r="AS55" i="13"/>
  <c r="AT55" i="13" s="1"/>
  <c r="AU55" i="13" s="1"/>
  <c r="AJ55" i="13"/>
  <c r="AA55" i="13"/>
  <c r="R55" i="13"/>
  <c r="J55" i="13"/>
  <c r="BK54" i="13"/>
  <c r="BB54" i="13"/>
  <c r="AS54" i="13"/>
  <c r="AT54" i="13" s="1"/>
  <c r="AU54" i="13" s="1"/>
  <c r="AJ54" i="13"/>
  <c r="AA54" i="13"/>
  <c r="R54" i="13"/>
  <c r="J54" i="13"/>
  <c r="BK53" i="13"/>
  <c r="BB53" i="13"/>
  <c r="AS53" i="13"/>
  <c r="AT53" i="13" s="1"/>
  <c r="AU53" i="13" s="1"/>
  <c r="AJ53" i="13"/>
  <c r="AK53" i="13" s="1"/>
  <c r="AA53" i="13"/>
  <c r="R53" i="13"/>
  <c r="J53" i="13"/>
  <c r="BK52" i="13"/>
  <c r="BB52" i="13"/>
  <c r="AS52" i="13"/>
  <c r="AT52" i="13" s="1"/>
  <c r="AU52" i="13" s="1"/>
  <c r="AJ52" i="13"/>
  <c r="AK52" i="13" s="1"/>
  <c r="AA52" i="13"/>
  <c r="R52" i="13"/>
  <c r="J52" i="13"/>
  <c r="BK51" i="13"/>
  <c r="BB51" i="13"/>
  <c r="AS51" i="13"/>
  <c r="AT51" i="13" s="1"/>
  <c r="AU51" i="13" s="1"/>
  <c r="AJ51" i="13"/>
  <c r="AK51" i="13" s="1"/>
  <c r="AA51" i="13"/>
  <c r="R51" i="13"/>
  <c r="J51" i="13"/>
  <c r="BK50" i="13"/>
  <c r="BB50" i="13"/>
  <c r="AS50" i="13"/>
  <c r="AT50" i="13" s="1"/>
  <c r="AU50" i="13" s="1"/>
  <c r="AJ50" i="13"/>
  <c r="AA50" i="13"/>
  <c r="R50" i="13"/>
  <c r="J50" i="13"/>
  <c r="BK49" i="13"/>
  <c r="BB49" i="13"/>
  <c r="AS49" i="13"/>
  <c r="AT49" i="13" s="1"/>
  <c r="AU49" i="13" s="1"/>
  <c r="AJ49" i="13"/>
  <c r="AA49" i="13"/>
  <c r="R49" i="13"/>
  <c r="J49" i="13"/>
  <c r="BK48" i="13"/>
  <c r="BB48" i="13"/>
  <c r="AS48" i="13"/>
  <c r="AT48" i="13" s="1"/>
  <c r="AU48" i="13" s="1"/>
  <c r="AJ48" i="13"/>
  <c r="AA48" i="13"/>
  <c r="R48" i="13"/>
  <c r="J48" i="13"/>
  <c r="BK47" i="13"/>
  <c r="BB47" i="13"/>
  <c r="AS47" i="13"/>
  <c r="AT47" i="13" s="1"/>
  <c r="AU47" i="13" s="1"/>
  <c r="AJ47" i="13"/>
  <c r="AK47" i="13" s="1"/>
  <c r="AA47" i="13"/>
  <c r="R47" i="13"/>
  <c r="J47" i="13"/>
  <c r="BK46" i="13"/>
  <c r="BB46" i="13"/>
  <c r="AS46" i="13"/>
  <c r="AT46" i="13" s="1"/>
  <c r="AU46" i="13" s="1"/>
  <c r="AJ46" i="13"/>
  <c r="AK46" i="13" s="1"/>
  <c r="AA46" i="13"/>
  <c r="R46" i="13"/>
  <c r="J46" i="13"/>
  <c r="BK45" i="13"/>
  <c r="BB45" i="13"/>
  <c r="AS45" i="13"/>
  <c r="AT45" i="13" s="1"/>
  <c r="AU45" i="13" s="1"/>
  <c r="AJ45" i="13"/>
  <c r="AK45" i="13" s="1"/>
  <c r="AA45" i="13"/>
  <c r="R45" i="13"/>
  <c r="J45" i="13"/>
  <c r="BK44" i="13"/>
  <c r="BB44" i="13"/>
  <c r="AS44" i="13"/>
  <c r="AT44" i="13" s="1"/>
  <c r="AU44" i="13" s="1"/>
  <c r="AJ44" i="13"/>
  <c r="AA44" i="13"/>
  <c r="R44" i="13"/>
  <c r="J44" i="13"/>
  <c r="BK43" i="13"/>
  <c r="BB43" i="13"/>
  <c r="AS43" i="13"/>
  <c r="AT43" i="13" s="1"/>
  <c r="AU43" i="13" s="1"/>
  <c r="AJ43" i="13"/>
  <c r="AA43" i="13"/>
  <c r="J43" i="13"/>
  <c r="BK42" i="13"/>
  <c r="BB42" i="13"/>
  <c r="AS42" i="13"/>
  <c r="AT42" i="13" s="1"/>
  <c r="AU42" i="13" s="1"/>
  <c r="AJ42" i="13"/>
  <c r="AA42" i="13"/>
  <c r="R42" i="13"/>
  <c r="J42" i="13"/>
  <c r="CB41" i="13"/>
  <c r="BK41" i="13"/>
  <c r="BB41" i="13"/>
  <c r="AS41" i="13"/>
  <c r="AT41" i="13" s="1"/>
  <c r="AU41" i="13" s="1"/>
  <c r="AJ41" i="13"/>
  <c r="AK41" i="13" s="1"/>
  <c r="AA41" i="13"/>
  <c r="R41" i="13"/>
  <c r="J41" i="13"/>
  <c r="CB40" i="13"/>
  <c r="BK40" i="13"/>
  <c r="BB40" i="13"/>
  <c r="AS40" i="13"/>
  <c r="AT40" i="13" s="1"/>
  <c r="AU40" i="13" s="1"/>
  <c r="AJ40" i="13"/>
  <c r="AK40" i="13" s="1"/>
  <c r="AL40" i="13" s="1"/>
  <c r="AA40" i="13"/>
  <c r="R40" i="13"/>
  <c r="J40" i="13"/>
  <c r="BK39" i="13"/>
  <c r="BK38" i="13"/>
  <c r="BK37" i="13"/>
  <c r="BK36" i="13"/>
  <c r="BK35" i="13"/>
  <c r="BK34" i="13"/>
  <c r="BK33" i="13"/>
  <c r="BK32" i="13"/>
  <c r="BK31" i="13"/>
  <c r="BK30" i="13"/>
  <c r="BK29" i="13"/>
  <c r="BK28" i="13"/>
  <c r="BK27" i="13"/>
  <c r="BK26" i="13"/>
  <c r="BK25" i="13"/>
  <c r="BK24" i="13"/>
  <c r="BK23" i="13"/>
  <c r="BK22" i="13"/>
  <c r="BK21" i="13"/>
  <c r="BK20" i="13"/>
  <c r="BK19" i="13"/>
  <c r="BK18" i="13"/>
  <c r="BK17" i="13"/>
  <c r="BK16" i="13"/>
  <c r="BK15" i="13"/>
  <c r="BK14" i="13"/>
  <c r="BK13" i="13"/>
  <c r="BK12" i="13"/>
  <c r="BK11" i="13"/>
  <c r="BK9" i="13"/>
  <c r="BK2" i="13" s="1"/>
  <c r="L3" i="11"/>
  <c r="T3" i="12"/>
  <c r="S3" i="12"/>
  <c r="V15" i="12"/>
  <c r="V14" i="12"/>
  <c r="S15" i="12"/>
  <c r="R15" i="12"/>
  <c r="T15" i="12" s="1"/>
  <c r="S14" i="12"/>
  <c r="R14" i="12"/>
  <c r="T14" i="12" s="1"/>
  <c r="K15" i="12"/>
  <c r="J15" i="12"/>
  <c r="J14" i="12"/>
  <c r="K14" i="12" s="1"/>
  <c r="BB19" i="14"/>
  <c r="AS19" i="14"/>
  <c r="AT19" i="14" s="1"/>
  <c r="AU19" i="14" s="1"/>
  <c r="AJ19" i="14"/>
  <c r="AA19" i="14"/>
  <c r="R19" i="14"/>
  <c r="BB18" i="14"/>
  <c r="AS18" i="14"/>
  <c r="AT18" i="14" s="1"/>
  <c r="AU18" i="14" s="1"/>
  <c r="AK18" i="14"/>
  <c r="AJ18" i="14"/>
  <c r="AA18" i="14"/>
  <c r="AB18" i="14" s="1"/>
  <c r="R18" i="14"/>
  <c r="J18" i="14"/>
  <c r="BB17" i="14"/>
  <c r="AS17" i="14"/>
  <c r="AT17" i="14" s="1"/>
  <c r="AU17" i="14" s="1"/>
  <c r="AJ17" i="14"/>
  <c r="AA17" i="14"/>
  <c r="AB17" i="14" s="1"/>
  <c r="R17" i="14"/>
  <c r="J17" i="14"/>
  <c r="BB16" i="14"/>
  <c r="AS16" i="14"/>
  <c r="AT16" i="14" s="1"/>
  <c r="AU16" i="14" s="1"/>
  <c r="AJ16" i="14"/>
  <c r="AK16" i="14" s="1"/>
  <c r="AA16" i="14"/>
  <c r="R16" i="14"/>
  <c r="J16" i="14"/>
  <c r="BB15" i="14"/>
  <c r="AS15" i="14"/>
  <c r="AT15" i="14" s="1"/>
  <c r="AU15" i="14" s="1"/>
  <c r="AJ15" i="14"/>
  <c r="AK15" i="14" s="1"/>
  <c r="AA15" i="14"/>
  <c r="AB15" i="14" s="1"/>
  <c r="R15" i="14"/>
  <c r="J15" i="14"/>
  <c r="BB14" i="14"/>
  <c r="AS14" i="14"/>
  <c r="AJ14" i="14"/>
  <c r="AA14" i="14"/>
  <c r="AB14" i="14" s="1"/>
  <c r="R14" i="14"/>
  <c r="J14" i="14"/>
  <c r="BB13" i="14"/>
  <c r="AS13" i="14"/>
  <c r="AT13" i="14" s="1"/>
  <c r="AU13" i="14" s="1"/>
  <c r="AK13" i="14"/>
  <c r="AJ13" i="14"/>
  <c r="AA13" i="14"/>
  <c r="AB13" i="14" s="1"/>
  <c r="R13" i="14"/>
  <c r="J13" i="14"/>
  <c r="BB12" i="14"/>
  <c r="AS12" i="14"/>
  <c r="AT12" i="14" s="1"/>
  <c r="AU12" i="14" s="1"/>
  <c r="AJ12" i="14"/>
  <c r="AK12" i="14" s="1"/>
  <c r="AA12" i="14"/>
  <c r="R12" i="14"/>
  <c r="J12" i="14"/>
  <c r="BB11" i="14"/>
  <c r="BB3" i="14" s="1"/>
  <c r="AS11" i="14"/>
  <c r="AJ11" i="14"/>
  <c r="AA11" i="14"/>
  <c r="R11" i="14"/>
  <c r="J11" i="14"/>
  <c r="BB9" i="14"/>
  <c r="BB2" i="14" s="1"/>
  <c r="AS9" i="14"/>
  <c r="AS2" i="14" s="1"/>
  <c r="AJ9" i="14"/>
  <c r="AJ2" i="14" s="1"/>
  <c r="R9" i="14"/>
  <c r="R2" i="14" s="1"/>
  <c r="CB11" i="13"/>
  <c r="CB39" i="13"/>
  <c r="CC39" i="13" s="1"/>
  <c r="CD39" i="13" s="1"/>
  <c r="CB38" i="13"/>
  <c r="CB37" i="13"/>
  <c r="CB36" i="13"/>
  <c r="CB35" i="13"/>
  <c r="CC35" i="13" s="1"/>
  <c r="CD35" i="13" s="1"/>
  <c r="CB34" i="13"/>
  <c r="CB33" i="13"/>
  <c r="CB32" i="13"/>
  <c r="CB31" i="13"/>
  <c r="CB30" i="13"/>
  <c r="CB29" i="13"/>
  <c r="CB28" i="13"/>
  <c r="CC28" i="13" s="1"/>
  <c r="CD28" i="13" s="1"/>
  <c r="CB27" i="13"/>
  <c r="CB26" i="13"/>
  <c r="CB25" i="13"/>
  <c r="CB24" i="13"/>
  <c r="CC24" i="13" s="1"/>
  <c r="CD24" i="13" s="1"/>
  <c r="CB23" i="13"/>
  <c r="CB22" i="13"/>
  <c r="CB21" i="13"/>
  <c r="CB20" i="13"/>
  <c r="CC20" i="13" s="1"/>
  <c r="CD20" i="13" s="1"/>
  <c r="CB19" i="13"/>
  <c r="CB18" i="13"/>
  <c r="CB17" i="13"/>
  <c r="CB16" i="13"/>
  <c r="CC16" i="13" s="1"/>
  <c r="CD16" i="13" s="1"/>
  <c r="CB15" i="13"/>
  <c r="CB14" i="13"/>
  <c r="CB13" i="13"/>
  <c r="CB12" i="13"/>
  <c r="CC12" i="13" s="1"/>
  <c r="CD12" i="13" s="1"/>
  <c r="CB9" i="13"/>
  <c r="CB2" i="13" s="1"/>
  <c r="J11" i="13"/>
  <c r="BB39" i="13"/>
  <c r="BC39" i="13" s="1"/>
  <c r="BD39" i="13" s="1"/>
  <c r="BB38" i="13"/>
  <c r="BB37" i="13"/>
  <c r="BC37" i="13" s="1"/>
  <c r="BD37" i="13" s="1"/>
  <c r="BB36" i="13"/>
  <c r="BB35" i="13"/>
  <c r="BC35" i="13" s="1"/>
  <c r="BD35" i="13" s="1"/>
  <c r="BB34" i="13"/>
  <c r="BB33" i="13"/>
  <c r="BC33" i="13" s="1"/>
  <c r="BD33" i="13" s="1"/>
  <c r="BB32" i="13"/>
  <c r="BB31" i="13"/>
  <c r="BB30" i="13"/>
  <c r="BC30" i="13" s="1"/>
  <c r="BD30" i="13" s="1"/>
  <c r="BB29" i="13"/>
  <c r="BB28" i="13"/>
  <c r="BC28" i="13" s="1"/>
  <c r="BD28" i="13" s="1"/>
  <c r="BB27" i="13"/>
  <c r="BB26" i="13"/>
  <c r="BC26" i="13" s="1"/>
  <c r="BD26" i="13" s="1"/>
  <c r="BB25" i="13"/>
  <c r="BB24" i="13"/>
  <c r="BC24" i="13" s="1"/>
  <c r="BD24" i="13" s="1"/>
  <c r="BB23" i="13"/>
  <c r="BB22" i="13"/>
  <c r="BC22" i="13" s="1"/>
  <c r="BD22" i="13" s="1"/>
  <c r="BB21" i="13"/>
  <c r="BB20" i="13"/>
  <c r="BC20" i="13" s="1"/>
  <c r="BD20" i="13" s="1"/>
  <c r="BB19" i="13"/>
  <c r="BB18" i="13"/>
  <c r="BC18" i="13" s="1"/>
  <c r="BD18" i="13" s="1"/>
  <c r="BB17" i="13"/>
  <c r="BB16" i="13"/>
  <c r="BC16" i="13" s="1"/>
  <c r="BD16" i="13" s="1"/>
  <c r="BB15" i="13"/>
  <c r="BB14" i="13"/>
  <c r="BC14" i="13" s="1"/>
  <c r="BD14" i="13" s="1"/>
  <c r="BB13" i="13"/>
  <c r="BB12" i="13"/>
  <c r="BC12" i="13" s="1"/>
  <c r="BD12" i="13" s="1"/>
  <c r="BB11" i="13"/>
  <c r="BB9" i="13"/>
  <c r="BB2" i="13" s="1"/>
  <c r="R13" i="12"/>
  <c r="R12" i="12"/>
  <c r="R11" i="12"/>
  <c r="K13" i="12"/>
  <c r="J13" i="12"/>
  <c r="J12" i="12"/>
  <c r="K12" i="12" s="1"/>
  <c r="J11" i="12"/>
  <c r="K11" i="12" s="1"/>
  <c r="AS39" i="13"/>
  <c r="AS38" i="13"/>
  <c r="AT38" i="13" s="1"/>
  <c r="AU38" i="13" s="1"/>
  <c r="AS37" i="13"/>
  <c r="AS36" i="13"/>
  <c r="AS35" i="13"/>
  <c r="AS34" i="13"/>
  <c r="AT34" i="13" s="1"/>
  <c r="AU34" i="13" s="1"/>
  <c r="AS33" i="13"/>
  <c r="AS32" i="13"/>
  <c r="AT32" i="13" s="1"/>
  <c r="AS31" i="13"/>
  <c r="AT31" i="13" s="1"/>
  <c r="AU31" i="13" s="1"/>
  <c r="AS30" i="13"/>
  <c r="AS29" i="13"/>
  <c r="AS28" i="13"/>
  <c r="AS27" i="13"/>
  <c r="AT27" i="13" s="1"/>
  <c r="AU27" i="13" s="1"/>
  <c r="AS26" i="13"/>
  <c r="AS25" i="13"/>
  <c r="AT25" i="13" s="1"/>
  <c r="AS24" i="13"/>
  <c r="AS23" i="13"/>
  <c r="AT23" i="13" s="1"/>
  <c r="AU23" i="13" s="1"/>
  <c r="AS22" i="13"/>
  <c r="AS21" i="13"/>
  <c r="AS20" i="13"/>
  <c r="AS19" i="13"/>
  <c r="AT19" i="13" s="1"/>
  <c r="AU19" i="13" s="1"/>
  <c r="AS18" i="13"/>
  <c r="AS17" i="13"/>
  <c r="AS16" i="13"/>
  <c r="AS15" i="13"/>
  <c r="AT15" i="13" s="1"/>
  <c r="AU15" i="13" s="1"/>
  <c r="AS14" i="13"/>
  <c r="AS13" i="13"/>
  <c r="AT13" i="13" s="1"/>
  <c r="AU13" i="13" s="1"/>
  <c r="AS12" i="13"/>
  <c r="AS11" i="13"/>
  <c r="AJ39" i="13"/>
  <c r="AJ38" i="13"/>
  <c r="AK38" i="13" s="1"/>
  <c r="AL38" i="13" s="1"/>
  <c r="AJ37" i="13"/>
  <c r="AK37" i="13" s="1"/>
  <c r="AL37" i="13" s="1"/>
  <c r="AJ36" i="13"/>
  <c r="AK36" i="13" s="1"/>
  <c r="AL36" i="13" s="1"/>
  <c r="AJ35" i="13"/>
  <c r="AJ34" i="13"/>
  <c r="AK34" i="13" s="1"/>
  <c r="AL34" i="13" s="1"/>
  <c r="AJ33" i="13"/>
  <c r="AJ32" i="13"/>
  <c r="AK32" i="13" s="1"/>
  <c r="AL32" i="13" s="1"/>
  <c r="AJ31" i="13"/>
  <c r="AK31" i="13" s="1"/>
  <c r="AL31" i="13" s="1"/>
  <c r="AJ30" i="13"/>
  <c r="AJ29" i="13"/>
  <c r="AK29" i="13" s="1"/>
  <c r="AL29" i="13" s="1"/>
  <c r="AJ28" i="13"/>
  <c r="AJ27" i="13"/>
  <c r="AK27" i="13" s="1"/>
  <c r="AL27" i="13" s="1"/>
  <c r="AJ26" i="13"/>
  <c r="AJ25" i="13"/>
  <c r="AK25" i="13" s="1"/>
  <c r="AL25" i="13" s="1"/>
  <c r="AJ24" i="13"/>
  <c r="AJ23" i="13"/>
  <c r="AK23" i="13" s="1"/>
  <c r="AL23" i="13" s="1"/>
  <c r="AJ22" i="13"/>
  <c r="AJ21" i="13"/>
  <c r="AK21" i="13" s="1"/>
  <c r="AL21" i="13" s="1"/>
  <c r="AJ20" i="13"/>
  <c r="AJ19" i="13"/>
  <c r="AK19" i="13" s="1"/>
  <c r="AL19" i="13" s="1"/>
  <c r="AJ18" i="13"/>
  <c r="AJ17" i="13"/>
  <c r="AK17" i="13" s="1"/>
  <c r="AL17" i="13" s="1"/>
  <c r="AJ16" i="13"/>
  <c r="AJ15" i="13"/>
  <c r="AK15" i="13" s="1"/>
  <c r="AL15" i="13" s="1"/>
  <c r="AJ14" i="13"/>
  <c r="AJ13" i="13"/>
  <c r="AK13" i="13" s="1"/>
  <c r="AL13" i="13" s="1"/>
  <c r="AJ12" i="13"/>
  <c r="AA39" i="13"/>
  <c r="AA38" i="13"/>
  <c r="AA37" i="13"/>
  <c r="AA36" i="13"/>
  <c r="AB36" i="13" s="1"/>
  <c r="AA35" i="13"/>
  <c r="AA34" i="13"/>
  <c r="AA33" i="13"/>
  <c r="AA32" i="13"/>
  <c r="AB32" i="13" s="1"/>
  <c r="AA31" i="13"/>
  <c r="AA30" i="13"/>
  <c r="AA29" i="13"/>
  <c r="AA28" i="13"/>
  <c r="AA27" i="13"/>
  <c r="AA26" i="13"/>
  <c r="AA25" i="13"/>
  <c r="AB25" i="13" s="1"/>
  <c r="AA24" i="13"/>
  <c r="AA23" i="13"/>
  <c r="AA22" i="13"/>
  <c r="AA21" i="13"/>
  <c r="AA20" i="13"/>
  <c r="AA19" i="13"/>
  <c r="AA18" i="13"/>
  <c r="AA17" i="13"/>
  <c r="AB17" i="13" s="1"/>
  <c r="AA16" i="13"/>
  <c r="AA15" i="13"/>
  <c r="AA14" i="13"/>
  <c r="AA13" i="13"/>
  <c r="AA12" i="13"/>
  <c r="R39" i="13"/>
  <c r="R38" i="13"/>
  <c r="R37" i="13"/>
  <c r="R36" i="13"/>
  <c r="S36" i="13" s="1"/>
  <c r="R35" i="13"/>
  <c r="R34" i="13"/>
  <c r="R33" i="13"/>
  <c r="R32" i="13"/>
  <c r="S32" i="13" s="1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S17" i="13" s="1"/>
  <c r="R16" i="13"/>
  <c r="R15" i="13"/>
  <c r="R14" i="13"/>
  <c r="R13" i="13"/>
  <c r="R12" i="13"/>
  <c r="AJ11" i="13"/>
  <c r="AA11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R11" i="13"/>
  <c r="AS9" i="13"/>
  <c r="AS2" i="13" s="1"/>
  <c r="AJ9" i="13"/>
  <c r="AJ2" i="13" s="1"/>
  <c r="R9" i="13"/>
  <c r="R2" i="13" s="1"/>
  <c r="B24" i="13"/>
  <c r="R9" i="12"/>
  <c r="R2" i="12" s="1"/>
  <c r="B24" i="12"/>
  <c r="BJ40" i="11"/>
  <c r="BJ39" i="11"/>
  <c r="BJ38" i="11"/>
  <c r="BJ37" i="11"/>
  <c r="BJ36" i="11"/>
  <c r="BJ35" i="11"/>
  <c r="BJ34" i="11"/>
  <c r="BJ33" i="11"/>
  <c r="BJ32" i="11"/>
  <c r="BJ31" i="11"/>
  <c r="BJ30" i="11"/>
  <c r="BJ29" i="11"/>
  <c r="BJ28" i="11"/>
  <c r="BJ27" i="11"/>
  <c r="BJ26" i="11"/>
  <c r="BJ25" i="11"/>
  <c r="BJ24" i="11"/>
  <c r="BJ23" i="11"/>
  <c r="BJ22" i="11"/>
  <c r="BJ21" i="11"/>
  <c r="BJ20" i="11"/>
  <c r="BJ19" i="11"/>
  <c r="BJ18" i="11"/>
  <c r="BJ17" i="11"/>
  <c r="BJ16" i="11"/>
  <c r="BJ15" i="11"/>
  <c r="BJ14" i="11"/>
  <c r="BJ13" i="11"/>
  <c r="BJ12" i="11"/>
  <c r="BJ11" i="11"/>
  <c r="BJ3" i="11" s="1"/>
  <c r="BG40" i="11"/>
  <c r="BG39" i="11"/>
  <c r="BG38" i="11"/>
  <c r="BG37" i="11"/>
  <c r="BG36" i="11"/>
  <c r="BG35" i="11"/>
  <c r="BG34" i="11"/>
  <c r="BG33" i="11"/>
  <c r="BG32" i="11"/>
  <c r="BG31" i="11"/>
  <c r="BG30" i="11"/>
  <c r="BG29" i="11"/>
  <c r="BG28" i="11"/>
  <c r="BG27" i="11"/>
  <c r="BG26" i="11"/>
  <c r="BG25" i="11"/>
  <c r="BG24" i="11"/>
  <c r="BG23" i="11"/>
  <c r="BG22" i="11"/>
  <c r="BG21" i="11"/>
  <c r="BG20" i="11"/>
  <c r="BG19" i="11"/>
  <c r="BG18" i="11"/>
  <c r="BG17" i="11"/>
  <c r="BG16" i="11"/>
  <c r="BG15" i="11"/>
  <c r="BG14" i="11"/>
  <c r="BG13" i="11"/>
  <c r="BG12" i="11"/>
  <c r="BG11" i="11"/>
  <c r="BG3" i="11" s="1"/>
  <c r="BD40" i="11"/>
  <c r="BD39" i="11"/>
  <c r="BD38" i="11"/>
  <c r="BD37" i="11"/>
  <c r="BD36" i="11"/>
  <c r="BD35" i="11"/>
  <c r="BD34" i="11"/>
  <c r="BD33" i="11"/>
  <c r="BD32" i="11"/>
  <c r="BD31" i="11"/>
  <c r="BD30" i="11"/>
  <c r="BD29" i="11"/>
  <c r="BD28" i="11"/>
  <c r="BD27" i="11"/>
  <c r="BD26" i="11"/>
  <c r="BD25" i="11"/>
  <c r="BD24" i="11"/>
  <c r="BD23" i="11"/>
  <c r="BD22" i="11"/>
  <c r="BD21" i="11"/>
  <c r="BD20" i="11"/>
  <c r="BD19" i="11"/>
  <c r="BD18" i="11"/>
  <c r="BD17" i="11"/>
  <c r="BD16" i="11"/>
  <c r="BD15" i="11"/>
  <c r="BD14" i="11"/>
  <c r="BD13" i="11"/>
  <c r="BD12" i="11"/>
  <c r="BD11" i="11"/>
  <c r="BD3" i="11" s="1"/>
  <c r="AR40" i="11"/>
  <c r="AR39" i="11"/>
  <c r="AR38" i="11"/>
  <c r="AR37" i="11"/>
  <c r="AR36" i="11"/>
  <c r="AR35" i="11"/>
  <c r="AR34" i="11"/>
  <c r="AR33" i="11"/>
  <c r="AR32" i="11"/>
  <c r="AR31" i="11"/>
  <c r="AR30" i="11"/>
  <c r="AR29" i="11"/>
  <c r="AR28" i="11"/>
  <c r="AR27" i="11"/>
  <c r="AR26" i="11"/>
  <c r="AR25" i="11"/>
  <c r="AR24" i="11"/>
  <c r="AR23" i="11"/>
  <c r="AR22" i="11"/>
  <c r="AR21" i="11"/>
  <c r="AR20" i="11"/>
  <c r="AR19" i="11"/>
  <c r="AR18" i="11"/>
  <c r="AR17" i="11"/>
  <c r="AR3" i="11" s="1"/>
  <c r="AR16" i="11"/>
  <c r="AR15" i="11"/>
  <c r="AR14" i="11"/>
  <c r="AR13" i="11"/>
  <c r="AR12" i="11"/>
  <c r="AR11" i="11"/>
  <c r="B24" i="11"/>
  <c r="AY40" i="11"/>
  <c r="AZ40" i="11" s="1"/>
  <c r="BA40" i="11" s="1"/>
  <c r="AY39" i="11"/>
  <c r="AZ39" i="11" s="1"/>
  <c r="BA39" i="11" s="1"/>
  <c r="AY38" i="11"/>
  <c r="AY37" i="11"/>
  <c r="AY36" i="11"/>
  <c r="AZ36" i="11" s="1"/>
  <c r="AY35" i="11"/>
  <c r="AZ35" i="11" s="1"/>
  <c r="BA35" i="11" s="1"/>
  <c r="AY34" i="11"/>
  <c r="AY33" i="11"/>
  <c r="AY32" i="11"/>
  <c r="AY31" i="11"/>
  <c r="AZ31" i="11" s="1"/>
  <c r="BA31" i="11" s="1"/>
  <c r="AY30" i="11"/>
  <c r="AY29" i="11"/>
  <c r="AY28" i="11"/>
  <c r="AZ28" i="11" s="1"/>
  <c r="BA28" i="11" s="1"/>
  <c r="AY27" i="11"/>
  <c r="AZ27" i="11" s="1"/>
  <c r="BA27" i="11" s="1"/>
  <c r="AY26" i="11"/>
  <c r="AY25" i="11"/>
  <c r="AY24" i="11"/>
  <c r="AZ24" i="11" s="1"/>
  <c r="BA24" i="11" s="1"/>
  <c r="AY23" i="11"/>
  <c r="AZ23" i="11" s="1"/>
  <c r="BA23" i="11" s="1"/>
  <c r="AY22" i="11"/>
  <c r="AY21" i="11"/>
  <c r="AY20" i="11"/>
  <c r="AZ20" i="11" s="1"/>
  <c r="BA20" i="11" s="1"/>
  <c r="AY19" i="11"/>
  <c r="AZ19" i="11" s="1"/>
  <c r="BA19" i="11" s="1"/>
  <c r="AY18" i="11"/>
  <c r="AY17" i="11"/>
  <c r="AY16" i="11"/>
  <c r="AZ16" i="11" s="1"/>
  <c r="BA16" i="11" s="1"/>
  <c r="AY15" i="11"/>
  <c r="AZ15" i="11" s="1"/>
  <c r="BA15" i="11" s="1"/>
  <c r="AY14" i="11"/>
  <c r="AY13" i="11"/>
  <c r="AY12" i="11"/>
  <c r="AZ12" i="11" s="1"/>
  <c r="BA12" i="11" s="1"/>
  <c r="AM40" i="11"/>
  <c r="AN40" i="11" s="1"/>
  <c r="AO40" i="11" s="1"/>
  <c r="AM39" i="11"/>
  <c r="AM38" i="11"/>
  <c r="AM37" i="11"/>
  <c r="AM36" i="11"/>
  <c r="AN36" i="11" s="1"/>
  <c r="AO36" i="11" s="1"/>
  <c r="AM35" i="11"/>
  <c r="AM34" i="11"/>
  <c r="AM33" i="11"/>
  <c r="AM32" i="11"/>
  <c r="AN32" i="11" s="1"/>
  <c r="AO32" i="11" s="1"/>
  <c r="AM31" i="11"/>
  <c r="AM30" i="11"/>
  <c r="AM29" i="11"/>
  <c r="AM28" i="11"/>
  <c r="AN28" i="11" s="1"/>
  <c r="AO28" i="11" s="1"/>
  <c r="AM27" i="11"/>
  <c r="AM26" i="11"/>
  <c r="AM25" i="11"/>
  <c r="AM24" i="11"/>
  <c r="AN24" i="11" s="1"/>
  <c r="AO24" i="11" s="1"/>
  <c r="AM23" i="11"/>
  <c r="AM22" i="11"/>
  <c r="AM21" i="11"/>
  <c r="AM20" i="11"/>
  <c r="AN20" i="11" s="1"/>
  <c r="AO20" i="11" s="1"/>
  <c r="AM19" i="11"/>
  <c r="AM18" i="11"/>
  <c r="AM17" i="11"/>
  <c r="AM3" i="11" s="1"/>
  <c r="AM16" i="11"/>
  <c r="AN16" i="11" s="1"/>
  <c r="AO16" i="11" s="1"/>
  <c r="AM15" i="11"/>
  <c r="AM14" i="11"/>
  <c r="AM13" i="11"/>
  <c r="AM12" i="11"/>
  <c r="AN12" i="11" s="1"/>
  <c r="AO12" i="11" s="1"/>
  <c r="AD40" i="11"/>
  <c r="AE40" i="11" s="1"/>
  <c r="AD39" i="11"/>
  <c r="AD38" i="11"/>
  <c r="AD37" i="11"/>
  <c r="AD36" i="11"/>
  <c r="AE36" i="11" s="1"/>
  <c r="AD35" i="11"/>
  <c r="AD34" i="11"/>
  <c r="AD33" i="11"/>
  <c r="AD32" i="11"/>
  <c r="AE32" i="11" s="1"/>
  <c r="AF32" i="11" s="1"/>
  <c r="AD31" i="11"/>
  <c r="AD30" i="11"/>
  <c r="AD29" i="11"/>
  <c r="AD28" i="11"/>
  <c r="AE28" i="11" s="1"/>
  <c r="AF28" i="11" s="1"/>
  <c r="AD27" i="11"/>
  <c r="AD26" i="11"/>
  <c r="AD25" i="11"/>
  <c r="AD24" i="11"/>
  <c r="AE24" i="11" s="1"/>
  <c r="AF24" i="11" s="1"/>
  <c r="AD23" i="11"/>
  <c r="AD22" i="11"/>
  <c r="AD21" i="11"/>
  <c r="AD20" i="11"/>
  <c r="AE20" i="11" s="1"/>
  <c r="AF20" i="11" s="1"/>
  <c r="AD19" i="11"/>
  <c r="AD18" i="11"/>
  <c r="AD17" i="11"/>
  <c r="AD16" i="11"/>
  <c r="AE16" i="11" s="1"/>
  <c r="AF16" i="11" s="1"/>
  <c r="AD15" i="11"/>
  <c r="AD14" i="11"/>
  <c r="AD13" i="11"/>
  <c r="AD12" i="11"/>
  <c r="AE12" i="11" s="1"/>
  <c r="AF12" i="11" s="1"/>
  <c r="U40" i="11"/>
  <c r="V40" i="11" s="1"/>
  <c r="U39" i="11"/>
  <c r="U38" i="11"/>
  <c r="U37" i="11"/>
  <c r="U36" i="11"/>
  <c r="V36" i="11" s="1"/>
  <c r="U35" i="11"/>
  <c r="V35" i="11" s="1"/>
  <c r="U34" i="11"/>
  <c r="U33" i="11"/>
  <c r="U32" i="11"/>
  <c r="U31" i="11"/>
  <c r="V31" i="11" s="1"/>
  <c r="U30" i="11"/>
  <c r="U29" i="11"/>
  <c r="U28" i="11"/>
  <c r="V28" i="11" s="1"/>
  <c r="W28" i="11" s="1"/>
  <c r="U27" i="11"/>
  <c r="V27" i="11" s="1"/>
  <c r="U26" i="11"/>
  <c r="U25" i="11"/>
  <c r="U24" i="11"/>
  <c r="V24" i="11" s="1"/>
  <c r="W24" i="11" s="1"/>
  <c r="U23" i="11"/>
  <c r="V23" i="11" s="1"/>
  <c r="U22" i="11"/>
  <c r="U21" i="11"/>
  <c r="U20" i="11"/>
  <c r="V20" i="11" s="1"/>
  <c r="W20" i="11" s="1"/>
  <c r="U19" i="11"/>
  <c r="V19" i="11" s="1"/>
  <c r="U18" i="11"/>
  <c r="U17" i="11"/>
  <c r="U16" i="11"/>
  <c r="V16" i="11" s="1"/>
  <c r="W16" i="11" s="1"/>
  <c r="U15" i="11"/>
  <c r="V15" i="11" s="1"/>
  <c r="W15" i="11" s="1"/>
  <c r="U14" i="11"/>
  <c r="U13" i="11"/>
  <c r="U12" i="11"/>
  <c r="V12" i="11" s="1"/>
  <c r="W12" i="11" s="1"/>
  <c r="L40" i="11"/>
  <c r="M40" i="11" s="1"/>
  <c r="L39" i="11"/>
  <c r="L38" i="11"/>
  <c r="L37" i="11"/>
  <c r="L36" i="11"/>
  <c r="M36" i="11" s="1"/>
  <c r="N36" i="11" s="1"/>
  <c r="L35" i="11"/>
  <c r="L34" i="11"/>
  <c r="L33" i="11"/>
  <c r="L32" i="11"/>
  <c r="M32" i="11" s="1"/>
  <c r="N32" i="11" s="1"/>
  <c r="L31" i="11"/>
  <c r="L30" i="11"/>
  <c r="L29" i="11"/>
  <c r="L28" i="11"/>
  <c r="M28" i="11" s="1"/>
  <c r="N28" i="11" s="1"/>
  <c r="L27" i="11"/>
  <c r="L26" i="11"/>
  <c r="L25" i="11"/>
  <c r="L24" i="11"/>
  <c r="M24" i="11" s="1"/>
  <c r="N24" i="11" s="1"/>
  <c r="L23" i="11"/>
  <c r="L22" i="11"/>
  <c r="L21" i="11"/>
  <c r="L20" i="11"/>
  <c r="M20" i="11" s="1"/>
  <c r="N20" i="11" s="1"/>
  <c r="L19" i="11"/>
  <c r="L18" i="11"/>
  <c r="L17" i="11"/>
  <c r="L16" i="11"/>
  <c r="M16" i="11" s="1"/>
  <c r="L15" i="11"/>
  <c r="L14" i="11"/>
  <c r="L13" i="11"/>
  <c r="L12" i="11"/>
  <c r="M12" i="11" s="1"/>
  <c r="AY11" i="11"/>
  <c r="AM11" i="11"/>
  <c r="AD11" i="11"/>
  <c r="AD3" i="11" s="1"/>
  <c r="AE11" i="11"/>
  <c r="U11" i="11"/>
  <c r="U3" i="11" s="1"/>
  <c r="L11" i="11"/>
  <c r="AY9" i="11"/>
  <c r="AY2" i="11" s="1"/>
  <c r="AM9" i="11"/>
  <c r="AM2" i="11" s="1"/>
  <c r="U9" i="11"/>
  <c r="U2" i="11" s="1"/>
  <c r="L9" i="11"/>
  <c r="L2" i="11" s="1"/>
  <c r="D9" i="11"/>
  <c r="AL3" i="15" l="1"/>
  <c r="AL4" i="15" s="1"/>
  <c r="AL5" i="15" s="1"/>
  <c r="K21" i="16" s="1"/>
  <c r="AC3" i="15"/>
  <c r="T3" i="15"/>
  <c r="T4" i="15" s="1"/>
  <c r="T5" i="15" s="1"/>
  <c r="K13" i="16" s="1"/>
  <c r="CP11" i="15"/>
  <c r="J3" i="14"/>
  <c r="J4" i="14" s="1"/>
  <c r="J5" i="14" s="1"/>
  <c r="J9" i="16" s="1"/>
  <c r="R3" i="14"/>
  <c r="AA3" i="14"/>
  <c r="AK11" i="14"/>
  <c r="AJ3" i="14"/>
  <c r="AT11" i="14"/>
  <c r="AS3" i="14"/>
  <c r="BK4" i="14"/>
  <c r="BK5" i="14" s="1"/>
  <c r="J29" i="16" s="1"/>
  <c r="BL4" i="14"/>
  <c r="BL5" i="14" s="1"/>
  <c r="J30" i="16" s="1"/>
  <c r="BM4" i="14"/>
  <c r="BM5" i="14" s="1"/>
  <c r="J31" i="16" s="1"/>
  <c r="B24" i="14"/>
  <c r="BP4" i="14"/>
  <c r="BP5" i="14" s="1"/>
  <c r="J35" i="16" s="1"/>
  <c r="L35" i="16" s="1"/>
  <c r="K33" i="13"/>
  <c r="K22" i="13"/>
  <c r="K34" i="13"/>
  <c r="K23" i="13"/>
  <c r="K12" i="13"/>
  <c r="K24" i="13"/>
  <c r="K36" i="13"/>
  <c r="K11" i="13"/>
  <c r="K21" i="13"/>
  <c r="S11" i="13"/>
  <c r="K25" i="13"/>
  <c r="K14" i="13"/>
  <c r="K38" i="13"/>
  <c r="K15" i="13"/>
  <c r="K27" i="13"/>
  <c r="K39" i="13"/>
  <c r="K13" i="13"/>
  <c r="K37" i="13"/>
  <c r="K26" i="13"/>
  <c r="K16" i="13"/>
  <c r="K28" i="13"/>
  <c r="K17" i="13"/>
  <c r="K29" i="13"/>
  <c r="CB3" i="13"/>
  <c r="K18" i="13"/>
  <c r="K30" i="13"/>
  <c r="K19" i="13"/>
  <c r="K31" i="13"/>
  <c r="K35" i="13"/>
  <c r="K20" i="13"/>
  <c r="K32" i="13"/>
  <c r="T92" i="13"/>
  <c r="AC4" i="15"/>
  <c r="AC5" i="15" s="1"/>
  <c r="K17" i="16" s="1"/>
  <c r="T73" i="13"/>
  <c r="BC62" i="13"/>
  <c r="BD62" i="13" s="1"/>
  <c r="T57" i="13"/>
  <c r="T58" i="13"/>
  <c r="T59" i="13"/>
  <c r="T60" i="13"/>
  <c r="T61" i="13"/>
  <c r="T62" i="13"/>
  <c r="T63" i="13"/>
  <c r="T64" i="13"/>
  <c r="T65" i="13"/>
  <c r="T66" i="13"/>
  <c r="T67" i="13"/>
  <c r="AL67" i="13"/>
  <c r="AK44" i="13"/>
  <c r="AL44" i="13" s="1"/>
  <c r="AK50" i="13"/>
  <c r="AL50" i="13" s="1"/>
  <c r="AK56" i="13"/>
  <c r="AL56" i="13" s="1"/>
  <c r="AK57" i="13"/>
  <c r="AL57" i="13" s="1"/>
  <c r="AK58" i="13"/>
  <c r="AL58" i="13" s="1"/>
  <c r="AK59" i="13"/>
  <c r="AL59" i="13" s="1"/>
  <c r="AK60" i="13"/>
  <c r="AL60" i="13" s="1"/>
  <c r="AK62" i="13"/>
  <c r="AL62" i="13" s="1"/>
  <c r="AK63" i="13"/>
  <c r="AL63" i="13" s="1"/>
  <c r="AK64" i="13"/>
  <c r="AL64" i="13" s="1"/>
  <c r="AK65" i="13"/>
  <c r="AL65" i="13" s="1"/>
  <c r="AK66" i="13"/>
  <c r="AL66" i="13" s="1"/>
  <c r="AL68" i="13"/>
  <c r="AK43" i="13"/>
  <c r="AL43" i="13" s="1"/>
  <c r="AK49" i="13"/>
  <c r="AL49" i="13" s="1"/>
  <c r="AK55" i="13"/>
  <c r="AL55" i="13" s="1"/>
  <c r="AK72" i="13"/>
  <c r="AL72" i="13" s="1"/>
  <c r="BD63" i="13"/>
  <c r="BD64" i="13"/>
  <c r="BD65" i="13"/>
  <c r="BD66" i="13"/>
  <c r="AL71" i="13"/>
  <c r="AK42" i="13"/>
  <c r="AL42" i="13" s="1"/>
  <c r="AK48" i="13"/>
  <c r="AL48" i="13" s="1"/>
  <c r="AK54" i="13"/>
  <c r="AL54" i="13" s="1"/>
  <c r="BC56" i="13"/>
  <c r="BD56" i="13" s="1"/>
  <c r="BC57" i="13"/>
  <c r="BD57" i="13" s="1"/>
  <c r="BC58" i="13"/>
  <c r="BD58" i="13" s="1"/>
  <c r="BC59" i="13"/>
  <c r="BD59" i="13" s="1"/>
  <c r="BC60" i="13"/>
  <c r="BD60" i="13" s="1"/>
  <c r="BC61" i="13"/>
  <c r="BD61" i="13" s="1"/>
  <c r="AL45" i="13"/>
  <c r="AL41" i="13"/>
  <c r="AL47" i="13"/>
  <c r="AL53" i="13"/>
  <c r="AL70" i="13"/>
  <c r="AL51" i="13"/>
  <c r="AL46" i="13"/>
  <c r="AL52" i="13"/>
  <c r="AL6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S40" i="13"/>
  <c r="T40" i="13" s="1"/>
  <c r="BC40" i="13"/>
  <c r="BD40" i="13" s="1"/>
  <c r="S41" i="13"/>
  <c r="T41" i="13" s="1"/>
  <c r="BC41" i="13"/>
  <c r="BD41" i="13" s="1"/>
  <c r="S42" i="13"/>
  <c r="T42" i="13" s="1"/>
  <c r="BC42" i="13"/>
  <c r="BD42" i="13" s="1"/>
  <c r="S43" i="13"/>
  <c r="T43" i="13" s="1"/>
  <c r="BC43" i="13"/>
  <c r="BD43" i="13" s="1"/>
  <c r="S44" i="13"/>
  <c r="BC44" i="13"/>
  <c r="BD44" i="13" s="1"/>
  <c r="S45" i="13"/>
  <c r="T45" i="13" s="1"/>
  <c r="BC45" i="13"/>
  <c r="BD45" i="13" s="1"/>
  <c r="S46" i="13"/>
  <c r="T46" i="13" s="1"/>
  <c r="BC46" i="13"/>
  <c r="BD46" i="13" s="1"/>
  <c r="S47" i="13"/>
  <c r="T47" i="13" s="1"/>
  <c r="BC47" i="13"/>
  <c r="BD47" i="13" s="1"/>
  <c r="S48" i="13"/>
  <c r="T48" i="13" s="1"/>
  <c r="BC48" i="13"/>
  <c r="BD48" i="13" s="1"/>
  <c r="S49" i="13"/>
  <c r="T49" i="13" s="1"/>
  <c r="BC49" i="13"/>
  <c r="BD49" i="13" s="1"/>
  <c r="S50" i="13"/>
  <c r="BC50" i="13"/>
  <c r="BD50" i="13" s="1"/>
  <c r="S51" i="13"/>
  <c r="T51" i="13" s="1"/>
  <c r="BC51" i="13"/>
  <c r="BD51" i="13" s="1"/>
  <c r="S52" i="13"/>
  <c r="T52" i="13" s="1"/>
  <c r="BC52" i="13"/>
  <c r="BD52" i="13" s="1"/>
  <c r="S53" i="13"/>
  <c r="T53" i="13" s="1"/>
  <c r="BC53" i="13"/>
  <c r="BD53" i="13" s="1"/>
  <c r="S54" i="13"/>
  <c r="T54" i="13" s="1"/>
  <c r="BC54" i="13"/>
  <c r="BD54" i="13" s="1"/>
  <c r="S55" i="13"/>
  <c r="T55" i="13" s="1"/>
  <c r="BC55" i="13"/>
  <c r="BD55" i="13" s="1"/>
  <c r="S56" i="13"/>
  <c r="T56" i="13" s="1"/>
  <c r="BC67" i="13"/>
  <c r="BD67" i="13" s="1"/>
  <c r="S68" i="13"/>
  <c r="T68" i="13" s="1"/>
  <c r="BC68" i="13"/>
  <c r="BD68" i="13" s="1"/>
  <c r="S69" i="13"/>
  <c r="T69" i="13" s="1"/>
  <c r="BC69" i="13"/>
  <c r="BD69" i="13" s="1"/>
  <c r="S70" i="13"/>
  <c r="T70" i="13" s="1"/>
  <c r="BC70" i="13"/>
  <c r="BD70" i="13" s="1"/>
  <c r="S71" i="13"/>
  <c r="T71" i="13" s="1"/>
  <c r="BC71" i="13"/>
  <c r="BD71" i="13" s="1"/>
  <c r="S72" i="13"/>
  <c r="T72" i="13" s="1"/>
  <c r="BC72" i="13"/>
  <c r="BD72" i="13" s="1"/>
  <c r="AB40" i="13"/>
  <c r="AC40" i="13" s="1"/>
  <c r="BL40" i="13"/>
  <c r="BM40" i="13" s="1"/>
  <c r="AB41" i="13"/>
  <c r="AC41" i="13" s="1"/>
  <c r="BL41" i="13"/>
  <c r="BM41" i="13" s="1"/>
  <c r="AB42" i="13"/>
  <c r="AC42" i="13" s="1"/>
  <c r="BL42" i="13"/>
  <c r="BM42" i="13" s="1"/>
  <c r="AB43" i="13"/>
  <c r="AC43" i="13" s="1"/>
  <c r="BL43" i="13"/>
  <c r="BM43" i="13" s="1"/>
  <c r="AB44" i="13"/>
  <c r="AC44" i="13" s="1"/>
  <c r="BL44" i="13"/>
  <c r="BM44" i="13" s="1"/>
  <c r="AB45" i="13"/>
  <c r="AC45" i="13" s="1"/>
  <c r="BL45" i="13"/>
  <c r="BM45" i="13" s="1"/>
  <c r="AB46" i="13"/>
  <c r="AC46" i="13" s="1"/>
  <c r="BL46" i="13"/>
  <c r="BM46" i="13" s="1"/>
  <c r="AB47" i="13"/>
  <c r="AC47" i="13" s="1"/>
  <c r="BL47" i="13"/>
  <c r="BM47" i="13" s="1"/>
  <c r="AB48" i="13"/>
  <c r="AC48" i="13" s="1"/>
  <c r="BL48" i="13"/>
  <c r="BM48" i="13" s="1"/>
  <c r="AB49" i="13"/>
  <c r="AC49" i="13" s="1"/>
  <c r="BL49" i="13"/>
  <c r="BM49" i="13" s="1"/>
  <c r="AB50" i="13"/>
  <c r="AC50" i="13" s="1"/>
  <c r="BL50" i="13"/>
  <c r="BM50" i="13" s="1"/>
  <c r="AB51" i="13"/>
  <c r="AC51" i="13" s="1"/>
  <c r="BL51" i="13"/>
  <c r="BM51" i="13" s="1"/>
  <c r="AB52" i="13"/>
  <c r="AC52" i="13" s="1"/>
  <c r="BL52" i="13"/>
  <c r="BM52" i="13" s="1"/>
  <c r="AB53" i="13"/>
  <c r="AC53" i="13" s="1"/>
  <c r="BL53" i="13"/>
  <c r="BM53" i="13" s="1"/>
  <c r="AB54" i="13"/>
  <c r="AC54" i="13" s="1"/>
  <c r="BL54" i="13"/>
  <c r="BM54" i="13" s="1"/>
  <c r="AB55" i="13"/>
  <c r="AC55" i="13" s="1"/>
  <c r="BL55" i="13"/>
  <c r="BM55" i="13" s="1"/>
  <c r="AB56" i="13"/>
  <c r="AC56" i="13" s="1"/>
  <c r="BL56" i="13"/>
  <c r="BM56" i="13" s="1"/>
  <c r="AB57" i="13"/>
  <c r="BL57" i="13"/>
  <c r="BM57" i="13" s="1"/>
  <c r="AB58" i="13"/>
  <c r="BL58" i="13"/>
  <c r="BM58" i="13" s="1"/>
  <c r="AB59" i="13"/>
  <c r="AC59" i="13" s="1"/>
  <c r="BL59" i="13"/>
  <c r="BM59" i="13" s="1"/>
  <c r="AB60" i="13"/>
  <c r="AC60" i="13" s="1"/>
  <c r="BL60" i="13"/>
  <c r="BM60" i="13" s="1"/>
  <c r="AB61" i="13"/>
  <c r="AC61" i="13" s="1"/>
  <c r="BL61" i="13"/>
  <c r="BM61" i="13" s="1"/>
  <c r="AB62" i="13"/>
  <c r="AC62" i="13" s="1"/>
  <c r="BL62" i="13"/>
  <c r="BM62" i="13" s="1"/>
  <c r="AB63" i="13"/>
  <c r="AC63" i="13" s="1"/>
  <c r="BL63" i="13"/>
  <c r="BM63" i="13" s="1"/>
  <c r="AB64" i="13"/>
  <c r="AC64" i="13" s="1"/>
  <c r="BL64" i="13"/>
  <c r="BM64" i="13" s="1"/>
  <c r="AB65" i="13"/>
  <c r="AC65" i="13" s="1"/>
  <c r="BL65" i="13"/>
  <c r="BM65" i="13" s="1"/>
  <c r="AB66" i="13"/>
  <c r="AC66" i="13" s="1"/>
  <c r="BL66" i="13"/>
  <c r="BM66" i="13" s="1"/>
  <c r="AB67" i="13"/>
  <c r="AC67" i="13" s="1"/>
  <c r="BL67" i="13"/>
  <c r="BM67" i="13" s="1"/>
  <c r="AB68" i="13"/>
  <c r="AC68" i="13" s="1"/>
  <c r="BL68" i="13"/>
  <c r="BM68" i="13" s="1"/>
  <c r="AB69" i="13"/>
  <c r="AC69" i="13" s="1"/>
  <c r="BL69" i="13"/>
  <c r="BM69" i="13" s="1"/>
  <c r="AB70" i="13"/>
  <c r="AC70" i="13" s="1"/>
  <c r="BL70" i="13"/>
  <c r="BM70" i="13" s="1"/>
  <c r="AB71" i="13"/>
  <c r="AC71" i="13" s="1"/>
  <c r="BL71" i="13"/>
  <c r="BM71" i="13" s="1"/>
  <c r="AB72" i="13"/>
  <c r="AC72" i="13" s="1"/>
  <c r="BL72" i="13"/>
  <c r="BM72" i="13" s="1"/>
  <c r="CC40" i="13"/>
  <c r="CD40" i="13" s="1"/>
  <c r="CC41" i="13"/>
  <c r="CD41" i="13" s="1"/>
  <c r="CC42" i="13"/>
  <c r="CD42" i="13" s="1"/>
  <c r="BL12" i="13"/>
  <c r="BM12" i="13" s="1"/>
  <c r="BL16" i="13"/>
  <c r="BM16" i="13" s="1"/>
  <c r="BL20" i="13"/>
  <c r="BM20" i="13" s="1"/>
  <c r="BL24" i="13"/>
  <c r="BM24" i="13" s="1"/>
  <c r="BL28" i="13"/>
  <c r="BM28" i="13" s="1"/>
  <c r="BL32" i="13"/>
  <c r="BM32" i="13" s="1"/>
  <c r="BL36" i="13"/>
  <c r="BM36" i="13" s="1"/>
  <c r="BL13" i="13"/>
  <c r="BM13" i="13" s="1"/>
  <c r="BL17" i="13"/>
  <c r="BM17" i="13" s="1"/>
  <c r="BL21" i="13"/>
  <c r="BM21" i="13" s="1"/>
  <c r="BL25" i="13"/>
  <c r="BM25" i="13" s="1"/>
  <c r="BL29" i="13"/>
  <c r="BM29" i="13" s="1"/>
  <c r="BL33" i="13"/>
  <c r="BM33" i="13" s="1"/>
  <c r="BL37" i="13"/>
  <c r="BM37" i="13" s="1"/>
  <c r="BL14" i="13"/>
  <c r="BM14" i="13" s="1"/>
  <c r="BL18" i="13"/>
  <c r="BM18" i="13" s="1"/>
  <c r="BL22" i="13"/>
  <c r="BM22" i="13" s="1"/>
  <c r="BL26" i="13"/>
  <c r="BM26" i="13" s="1"/>
  <c r="BL30" i="13"/>
  <c r="BM30" i="13" s="1"/>
  <c r="BL34" i="13"/>
  <c r="BM34" i="13" s="1"/>
  <c r="BL38" i="13"/>
  <c r="BM38" i="13" s="1"/>
  <c r="BL11" i="13"/>
  <c r="BL15" i="13"/>
  <c r="BM15" i="13" s="1"/>
  <c r="BL19" i="13"/>
  <c r="BM19" i="13" s="1"/>
  <c r="BL23" i="13"/>
  <c r="BM23" i="13" s="1"/>
  <c r="BL27" i="13"/>
  <c r="BM27" i="13" s="1"/>
  <c r="BL31" i="13"/>
  <c r="BM31" i="13" s="1"/>
  <c r="BL35" i="13"/>
  <c r="BM35" i="13" s="1"/>
  <c r="BL39" i="13"/>
  <c r="BM39" i="13" s="1"/>
  <c r="BK4" i="13"/>
  <c r="BK5" i="13" s="1"/>
  <c r="I32" i="16" s="1"/>
  <c r="AA4" i="14"/>
  <c r="AA5" i="14" s="1"/>
  <c r="J15" i="16" s="1"/>
  <c r="AS4" i="14"/>
  <c r="AS5" i="14" s="1"/>
  <c r="J26" i="16" s="1"/>
  <c r="AJ4" i="14"/>
  <c r="AJ5" i="14" s="1"/>
  <c r="J19" i="16" s="1"/>
  <c r="AT14" i="14"/>
  <c r="AU14" i="14" s="1"/>
  <c r="AC18" i="14"/>
  <c r="AK17" i="14"/>
  <c r="AL17" i="14" s="1"/>
  <c r="AL18" i="14"/>
  <c r="AB19" i="14"/>
  <c r="AC19" i="14" s="1"/>
  <c r="AL16" i="14"/>
  <c r="AK19" i="14"/>
  <c r="AL19" i="14" s="1"/>
  <c r="AB11" i="14"/>
  <c r="AB12" i="14"/>
  <c r="AC12" i="14" s="1"/>
  <c r="AC13" i="14"/>
  <c r="AL12" i="14"/>
  <c r="AC14" i="14"/>
  <c r="AL13" i="14"/>
  <c r="AC15" i="14"/>
  <c r="AK14" i="14"/>
  <c r="AL14" i="14" s="1"/>
  <c r="AL15" i="14"/>
  <c r="AB16" i="14"/>
  <c r="AC16" i="14" s="1"/>
  <c r="AC17" i="14"/>
  <c r="K11" i="14"/>
  <c r="K12" i="14"/>
  <c r="BR12" i="14" s="1"/>
  <c r="K13" i="14"/>
  <c r="BR13" i="14" s="1"/>
  <c r="K14" i="14"/>
  <c r="BR14" i="14" s="1"/>
  <c r="K15" i="14"/>
  <c r="BR15" i="14" s="1"/>
  <c r="K16" i="14"/>
  <c r="BR16" i="14" s="1"/>
  <c r="K17" i="14"/>
  <c r="BR17" i="14" s="1"/>
  <c r="K18" i="14"/>
  <c r="BR18" i="14" s="1"/>
  <c r="R4" i="14"/>
  <c r="R5" i="14" s="1"/>
  <c r="J11" i="16" s="1"/>
  <c r="BB4" i="14"/>
  <c r="BB5" i="14" s="1"/>
  <c r="J32" i="16" s="1"/>
  <c r="S11" i="14"/>
  <c r="BC11" i="14"/>
  <c r="S12" i="14"/>
  <c r="T12" i="14" s="1"/>
  <c r="BC12" i="14"/>
  <c r="BD12" i="14" s="1"/>
  <c r="S13" i="14"/>
  <c r="T13" i="14" s="1"/>
  <c r="BC13" i="14"/>
  <c r="BD13" i="14" s="1"/>
  <c r="S14" i="14"/>
  <c r="T14" i="14" s="1"/>
  <c r="BC14" i="14"/>
  <c r="BD14" i="14" s="1"/>
  <c r="S15" i="14"/>
  <c r="T15" i="14" s="1"/>
  <c r="BC15" i="14"/>
  <c r="BD15" i="14" s="1"/>
  <c r="S16" i="14"/>
  <c r="T16" i="14" s="1"/>
  <c r="BC16" i="14"/>
  <c r="BD16" i="14" s="1"/>
  <c r="S17" i="14"/>
  <c r="T17" i="14" s="1"/>
  <c r="BC17" i="14"/>
  <c r="BD17" i="14" s="1"/>
  <c r="S18" i="14"/>
  <c r="T18" i="14" s="1"/>
  <c r="BC18" i="14"/>
  <c r="BD18" i="14" s="1"/>
  <c r="S19" i="14"/>
  <c r="T19" i="14" s="1"/>
  <c r="BC19" i="14"/>
  <c r="BD19" i="14" s="1"/>
  <c r="AS4" i="13"/>
  <c r="AS5" i="13" s="1"/>
  <c r="I26" i="16" s="1"/>
  <c r="BL25" i="11"/>
  <c r="AU25" i="13"/>
  <c r="AT17" i="13"/>
  <c r="AU17" i="13" s="1"/>
  <c r="BL24" i="11"/>
  <c r="AT36" i="13"/>
  <c r="AU36" i="13" s="1"/>
  <c r="AT29" i="13"/>
  <c r="AU29" i="13" s="1"/>
  <c r="BL28" i="11"/>
  <c r="AT21" i="13"/>
  <c r="AU21" i="13" s="1"/>
  <c r="CC11" i="13"/>
  <c r="BL20" i="11"/>
  <c r="L4" i="11"/>
  <c r="L5" i="11" s="1"/>
  <c r="AU32" i="13"/>
  <c r="CC13" i="13"/>
  <c r="CD13" i="13" s="1"/>
  <c r="CC17" i="13"/>
  <c r="CD17" i="13" s="1"/>
  <c r="CC21" i="13"/>
  <c r="CD21" i="13" s="1"/>
  <c r="CC25" i="13"/>
  <c r="CD25" i="13" s="1"/>
  <c r="CC29" i="13"/>
  <c r="CD29" i="13" s="1"/>
  <c r="CC32" i="13"/>
  <c r="CD32" i="13" s="1"/>
  <c r="CC36" i="13"/>
  <c r="CD36" i="13" s="1"/>
  <c r="CC14" i="13"/>
  <c r="CD14" i="13" s="1"/>
  <c r="CC18" i="13"/>
  <c r="CD18" i="13" s="1"/>
  <c r="CC22" i="13"/>
  <c r="CD22" i="13" s="1"/>
  <c r="CC26" i="13"/>
  <c r="CD26" i="13" s="1"/>
  <c r="CC30" i="13"/>
  <c r="CD30" i="13" s="1"/>
  <c r="CC33" i="13"/>
  <c r="CD33" i="13" s="1"/>
  <c r="CC37" i="13"/>
  <c r="CD37" i="13" s="1"/>
  <c r="CC15" i="13"/>
  <c r="CD15" i="13" s="1"/>
  <c r="CC19" i="13"/>
  <c r="CD19" i="13" s="1"/>
  <c r="CC23" i="13"/>
  <c r="CD23" i="13" s="1"/>
  <c r="CC27" i="13"/>
  <c r="CD27" i="13" s="1"/>
  <c r="CC31" i="13"/>
  <c r="CD31" i="13" s="1"/>
  <c r="CC34" i="13"/>
  <c r="CD34" i="13" s="1"/>
  <c r="CC38" i="13"/>
  <c r="CD38" i="13" s="1"/>
  <c r="CB4" i="13"/>
  <c r="CB5" i="13" s="1"/>
  <c r="BC13" i="13"/>
  <c r="BD13" i="13" s="1"/>
  <c r="BC17" i="13"/>
  <c r="BD17" i="13" s="1"/>
  <c r="BC21" i="13"/>
  <c r="BD21" i="13" s="1"/>
  <c r="BC25" i="13"/>
  <c r="BD25" i="13" s="1"/>
  <c r="BC29" i="13"/>
  <c r="BD29" i="13" s="1"/>
  <c r="BC32" i="13"/>
  <c r="BD32" i="13" s="1"/>
  <c r="BC36" i="13"/>
  <c r="BD36" i="13" s="1"/>
  <c r="BC11" i="13"/>
  <c r="BC15" i="13"/>
  <c r="BD15" i="13" s="1"/>
  <c r="BC19" i="13"/>
  <c r="BD19" i="13" s="1"/>
  <c r="BC23" i="13"/>
  <c r="BD23" i="13" s="1"/>
  <c r="BC27" i="13"/>
  <c r="BD27" i="13" s="1"/>
  <c r="BC31" i="13"/>
  <c r="BD31" i="13" s="1"/>
  <c r="BC34" i="13"/>
  <c r="BD34" i="13" s="1"/>
  <c r="BC38" i="13"/>
  <c r="BD38" i="13" s="1"/>
  <c r="BB4" i="13"/>
  <c r="BB5" i="13" s="1"/>
  <c r="I29" i="16" s="1"/>
  <c r="S12" i="12"/>
  <c r="T12" i="12" s="1"/>
  <c r="S13" i="12"/>
  <c r="S11" i="12"/>
  <c r="T11" i="12" s="1"/>
  <c r="AT14" i="13"/>
  <c r="AU14" i="13" s="1"/>
  <c r="AT18" i="13"/>
  <c r="AU18" i="13" s="1"/>
  <c r="AT22" i="13"/>
  <c r="AU22" i="13" s="1"/>
  <c r="AT26" i="13"/>
  <c r="AU26" i="13" s="1"/>
  <c r="AT30" i="13"/>
  <c r="AU30" i="13" s="1"/>
  <c r="AT33" i="13"/>
  <c r="AU33" i="13" s="1"/>
  <c r="AT37" i="13"/>
  <c r="AU37" i="13" s="1"/>
  <c r="AT12" i="13"/>
  <c r="AU12" i="13" s="1"/>
  <c r="AT16" i="13"/>
  <c r="AU16" i="13" s="1"/>
  <c r="AT20" i="13"/>
  <c r="AU20" i="13" s="1"/>
  <c r="AT24" i="13"/>
  <c r="AU24" i="13" s="1"/>
  <c r="AT28" i="13"/>
  <c r="AU28" i="13" s="1"/>
  <c r="AT35" i="13"/>
  <c r="AU35" i="13" s="1"/>
  <c r="AT39" i="13"/>
  <c r="AU39" i="13" s="1"/>
  <c r="AT11" i="13"/>
  <c r="S29" i="13"/>
  <c r="T29" i="13" s="1"/>
  <c r="AB29" i="13"/>
  <c r="AC29" i="13" s="1"/>
  <c r="AK11" i="13"/>
  <c r="S21" i="13"/>
  <c r="T21" i="13" s="1"/>
  <c r="AB21" i="13"/>
  <c r="AC21" i="13" s="1"/>
  <c r="AC36" i="13"/>
  <c r="S13" i="13"/>
  <c r="T13" i="13" s="1"/>
  <c r="T32" i="13"/>
  <c r="AB13" i="13"/>
  <c r="AC13" i="13" s="1"/>
  <c r="AC32" i="13"/>
  <c r="AC25" i="13"/>
  <c r="T36" i="13"/>
  <c r="S25" i="13"/>
  <c r="T25" i="13" s="1"/>
  <c r="T17" i="13"/>
  <c r="AC17" i="13"/>
  <c r="AK14" i="13"/>
  <c r="AL14" i="13" s="1"/>
  <c r="AK18" i="13"/>
  <c r="AL18" i="13" s="1"/>
  <c r="AK22" i="13"/>
  <c r="AL22" i="13" s="1"/>
  <c r="AK26" i="13"/>
  <c r="AL26" i="13" s="1"/>
  <c r="AK30" i="13"/>
  <c r="AL30" i="13" s="1"/>
  <c r="AK33" i="13"/>
  <c r="AL33" i="13" s="1"/>
  <c r="AK12" i="13"/>
  <c r="AL12" i="13" s="1"/>
  <c r="AK16" i="13"/>
  <c r="AL16" i="13" s="1"/>
  <c r="AK20" i="13"/>
  <c r="AL20" i="13" s="1"/>
  <c r="AK24" i="13"/>
  <c r="AL24" i="13" s="1"/>
  <c r="AK28" i="13"/>
  <c r="AL28" i="13" s="1"/>
  <c r="AK35" i="13"/>
  <c r="AL35" i="13" s="1"/>
  <c r="AK39" i="13"/>
  <c r="AL39" i="13" s="1"/>
  <c r="AB14" i="13"/>
  <c r="AC14" i="13" s="1"/>
  <c r="AB18" i="13"/>
  <c r="AC18" i="13" s="1"/>
  <c r="AB22" i="13"/>
  <c r="AC22" i="13" s="1"/>
  <c r="AB26" i="13"/>
  <c r="AC26" i="13" s="1"/>
  <c r="AB30" i="13"/>
  <c r="AC30" i="13" s="1"/>
  <c r="AB33" i="13"/>
  <c r="AC33" i="13" s="1"/>
  <c r="AB37" i="13"/>
  <c r="AC37" i="13" s="1"/>
  <c r="AB15" i="13"/>
  <c r="AC15" i="13" s="1"/>
  <c r="AB19" i="13"/>
  <c r="AC19" i="13" s="1"/>
  <c r="AB23" i="13"/>
  <c r="AC23" i="13" s="1"/>
  <c r="AB27" i="13"/>
  <c r="AC27" i="13" s="1"/>
  <c r="AB31" i="13"/>
  <c r="AC31" i="13" s="1"/>
  <c r="AB34" i="13"/>
  <c r="AC34" i="13" s="1"/>
  <c r="AB38" i="13"/>
  <c r="AC38" i="13" s="1"/>
  <c r="AB12" i="13"/>
  <c r="AC12" i="13" s="1"/>
  <c r="AB16" i="13"/>
  <c r="AC16" i="13" s="1"/>
  <c r="AB20" i="13"/>
  <c r="AC20" i="13" s="1"/>
  <c r="AB24" i="13"/>
  <c r="AC24" i="13" s="1"/>
  <c r="AB28" i="13"/>
  <c r="AC28" i="13" s="1"/>
  <c r="AB35" i="13"/>
  <c r="AC35" i="13" s="1"/>
  <c r="AB39" i="13"/>
  <c r="AC39" i="13" s="1"/>
  <c r="S14" i="13"/>
  <c r="T14" i="13" s="1"/>
  <c r="S18" i="13"/>
  <c r="T18" i="13" s="1"/>
  <c r="S22" i="13"/>
  <c r="T22" i="13" s="1"/>
  <c r="S26" i="13"/>
  <c r="T26" i="13" s="1"/>
  <c r="S30" i="13"/>
  <c r="T30" i="13" s="1"/>
  <c r="S33" i="13"/>
  <c r="T33" i="13" s="1"/>
  <c r="S37" i="13"/>
  <c r="T37" i="13" s="1"/>
  <c r="S15" i="13"/>
  <c r="T15" i="13" s="1"/>
  <c r="S19" i="13"/>
  <c r="T19" i="13" s="1"/>
  <c r="S23" i="13"/>
  <c r="T23" i="13" s="1"/>
  <c r="S27" i="13"/>
  <c r="T27" i="13" s="1"/>
  <c r="S31" i="13"/>
  <c r="T31" i="13" s="1"/>
  <c r="S34" i="13"/>
  <c r="T34" i="13" s="1"/>
  <c r="S38" i="13"/>
  <c r="T38" i="13" s="1"/>
  <c r="S12" i="13"/>
  <c r="T12" i="13" s="1"/>
  <c r="S16" i="13"/>
  <c r="T16" i="13" s="1"/>
  <c r="S20" i="13"/>
  <c r="T20" i="13" s="1"/>
  <c r="S24" i="13"/>
  <c r="T24" i="13" s="1"/>
  <c r="S28" i="13"/>
  <c r="T28" i="13" s="1"/>
  <c r="S35" i="13"/>
  <c r="T35" i="13" s="1"/>
  <c r="S39" i="13"/>
  <c r="T39" i="13" s="1"/>
  <c r="AB11" i="13"/>
  <c r="AA4" i="13"/>
  <c r="AA5" i="13" s="1"/>
  <c r="I15" i="16" s="1"/>
  <c r="AJ4" i="13"/>
  <c r="AJ5" i="13" s="1"/>
  <c r="I19" i="16" s="1"/>
  <c r="R4" i="13"/>
  <c r="R5" i="13" s="1"/>
  <c r="I11" i="16" s="1"/>
  <c r="R4" i="12"/>
  <c r="R5" i="12" s="1"/>
  <c r="J4" i="12"/>
  <c r="J5" i="12" s="1"/>
  <c r="AF40" i="11"/>
  <c r="W19" i="11"/>
  <c r="AZ32" i="11"/>
  <c r="BA32" i="11" s="1"/>
  <c r="AF36" i="11"/>
  <c r="W27" i="11"/>
  <c r="W36" i="11"/>
  <c r="BL36" i="11" s="1"/>
  <c r="N16" i="11"/>
  <c r="BL16" i="11" s="1"/>
  <c r="W23" i="11"/>
  <c r="W31" i="11"/>
  <c r="BA36" i="11"/>
  <c r="W40" i="11"/>
  <c r="W35" i="11"/>
  <c r="N40" i="11"/>
  <c r="BL40" i="11" s="1"/>
  <c r="V32" i="11"/>
  <c r="W32" i="11" s="1"/>
  <c r="AD4" i="11"/>
  <c r="AD5" i="11" s="1"/>
  <c r="N12" i="11"/>
  <c r="BL12" i="11" s="1"/>
  <c r="AZ13" i="11"/>
  <c r="BA13" i="11" s="1"/>
  <c r="AZ17" i="11"/>
  <c r="BA17" i="11" s="1"/>
  <c r="AZ21" i="11"/>
  <c r="BA21" i="11" s="1"/>
  <c r="AZ25" i="11"/>
  <c r="BA25" i="11" s="1"/>
  <c r="AZ29" i="11"/>
  <c r="BA29" i="11" s="1"/>
  <c r="AZ33" i="11"/>
  <c r="BA33" i="11" s="1"/>
  <c r="AZ37" i="11"/>
  <c r="BA37" i="11" s="1"/>
  <c r="AZ14" i="11"/>
  <c r="BA14" i="11" s="1"/>
  <c r="AZ18" i="11"/>
  <c r="BA18" i="11" s="1"/>
  <c r="AZ22" i="11"/>
  <c r="BA22" i="11" s="1"/>
  <c r="AZ26" i="11"/>
  <c r="BA26" i="11" s="1"/>
  <c r="AZ30" i="11"/>
  <c r="BA30" i="11" s="1"/>
  <c r="AZ34" i="11"/>
  <c r="BA34" i="11" s="1"/>
  <c r="AZ38" i="11"/>
  <c r="BA38" i="11" s="1"/>
  <c r="AN13" i="11"/>
  <c r="AO13" i="11" s="1"/>
  <c r="AN17" i="11"/>
  <c r="AO17" i="11" s="1"/>
  <c r="AN21" i="11"/>
  <c r="AO21" i="11" s="1"/>
  <c r="AN25" i="11"/>
  <c r="AO25" i="11" s="1"/>
  <c r="AN29" i="11"/>
  <c r="AO29" i="11" s="1"/>
  <c r="AN33" i="11"/>
  <c r="AO33" i="11" s="1"/>
  <c r="AN37" i="11"/>
  <c r="AO37" i="11" s="1"/>
  <c r="AN14" i="11"/>
  <c r="AO14" i="11" s="1"/>
  <c r="AN18" i="11"/>
  <c r="AO18" i="11" s="1"/>
  <c r="AN22" i="11"/>
  <c r="AO22" i="11" s="1"/>
  <c r="AN26" i="11"/>
  <c r="AO26" i="11" s="1"/>
  <c r="AN30" i="11"/>
  <c r="AO30" i="11" s="1"/>
  <c r="AN34" i="11"/>
  <c r="AO34" i="11" s="1"/>
  <c r="AN38" i="11"/>
  <c r="AO38" i="11" s="1"/>
  <c r="AN15" i="11"/>
  <c r="AO15" i="11" s="1"/>
  <c r="AN19" i="11"/>
  <c r="AO19" i="11" s="1"/>
  <c r="AN23" i="11"/>
  <c r="AO23" i="11" s="1"/>
  <c r="AN27" i="11"/>
  <c r="AO27" i="11" s="1"/>
  <c r="AN31" i="11"/>
  <c r="AO31" i="11" s="1"/>
  <c r="AN35" i="11"/>
  <c r="AO35" i="11" s="1"/>
  <c r="AN39" i="11"/>
  <c r="AO39" i="11" s="1"/>
  <c r="AE17" i="11"/>
  <c r="AF17" i="11" s="1"/>
  <c r="AE21" i="11"/>
  <c r="AF21" i="11" s="1"/>
  <c r="AE25" i="11"/>
  <c r="AF25" i="11" s="1"/>
  <c r="AE29" i="11"/>
  <c r="AF29" i="11" s="1"/>
  <c r="AE33" i="11"/>
  <c r="AF33" i="11" s="1"/>
  <c r="AE37" i="11"/>
  <c r="AF37" i="11" s="1"/>
  <c r="AE13" i="11"/>
  <c r="AF13" i="11" s="1"/>
  <c r="AE14" i="11"/>
  <c r="AF14" i="11" s="1"/>
  <c r="AE18" i="11"/>
  <c r="AF18" i="11" s="1"/>
  <c r="AE22" i="11"/>
  <c r="AF22" i="11" s="1"/>
  <c r="AE26" i="11"/>
  <c r="AF26" i="11" s="1"/>
  <c r="AE30" i="11"/>
  <c r="AF30" i="11" s="1"/>
  <c r="AE34" i="11"/>
  <c r="AF34" i="11" s="1"/>
  <c r="AE38" i="11"/>
  <c r="AF38" i="11" s="1"/>
  <c r="AE15" i="11"/>
  <c r="AF15" i="11" s="1"/>
  <c r="AE19" i="11"/>
  <c r="AF19" i="11" s="1"/>
  <c r="AE23" i="11"/>
  <c r="AF23" i="11" s="1"/>
  <c r="AE27" i="11"/>
  <c r="AF27" i="11" s="1"/>
  <c r="AE31" i="11"/>
  <c r="AF31" i="11" s="1"/>
  <c r="AE35" i="11"/>
  <c r="AF35" i="11" s="1"/>
  <c r="AE39" i="11"/>
  <c r="AF39" i="11" s="1"/>
  <c r="V13" i="11"/>
  <c r="W13" i="11" s="1"/>
  <c r="V17" i="11"/>
  <c r="W17" i="11" s="1"/>
  <c r="V21" i="11"/>
  <c r="W21" i="11" s="1"/>
  <c r="V25" i="11"/>
  <c r="W25" i="11" s="1"/>
  <c r="V29" i="11"/>
  <c r="W29" i="11" s="1"/>
  <c r="V33" i="11"/>
  <c r="W33" i="11" s="1"/>
  <c r="V37" i="11"/>
  <c r="W37" i="11" s="1"/>
  <c r="V14" i="11"/>
  <c r="W14" i="11" s="1"/>
  <c r="V18" i="11"/>
  <c r="W18" i="11" s="1"/>
  <c r="V22" i="11"/>
  <c r="W22" i="11" s="1"/>
  <c r="V26" i="11"/>
  <c r="W26" i="11" s="1"/>
  <c r="V30" i="11"/>
  <c r="W30" i="11" s="1"/>
  <c r="V34" i="11"/>
  <c r="W34" i="11" s="1"/>
  <c r="V38" i="11"/>
  <c r="W38" i="11" s="1"/>
  <c r="V39" i="11"/>
  <c r="W39" i="11" s="1"/>
  <c r="M13" i="11"/>
  <c r="N13" i="11" s="1"/>
  <c r="M17" i="11"/>
  <c r="N17" i="11" s="1"/>
  <c r="M21" i="11"/>
  <c r="N21" i="11" s="1"/>
  <c r="M25" i="11"/>
  <c r="N25" i="11" s="1"/>
  <c r="M29" i="11"/>
  <c r="N29" i="11" s="1"/>
  <c r="M33" i="11"/>
  <c r="N33" i="11" s="1"/>
  <c r="M37" i="11"/>
  <c r="N37" i="11" s="1"/>
  <c r="M14" i="11"/>
  <c r="M18" i="11"/>
  <c r="M22" i="11"/>
  <c r="N22" i="11" s="1"/>
  <c r="M26" i="11"/>
  <c r="M30" i="11"/>
  <c r="M34" i="11"/>
  <c r="N34" i="11" s="1"/>
  <c r="M38" i="11"/>
  <c r="M15" i="11"/>
  <c r="N15" i="11" s="1"/>
  <c r="M19" i="11"/>
  <c r="M23" i="11"/>
  <c r="N23" i="11" s="1"/>
  <c r="M27" i="11"/>
  <c r="N27" i="11" s="1"/>
  <c r="M31" i="11"/>
  <c r="M35" i="11"/>
  <c r="N35" i="11" s="1"/>
  <c r="M39" i="11"/>
  <c r="N39" i="11" s="1"/>
  <c r="V11" i="11"/>
  <c r="AF11" i="11"/>
  <c r="AN11" i="11"/>
  <c r="M11" i="11"/>
  <c r="AZ11" i="11"/>
  <c r="U4" i="11"/>
  <c r="U5" i="11" s="1"/>
  <c r="AM4" i="11"/>
  <c r="AM5" i="11" s="1"/>
  <c r="AY4" i="11"/>
  <c r="AY5" i="11" s="1"/>
  <c r="AB20" i="10"/>
  <c r="AC20" i="10" s="1"/>
  <c r="AB19" i="10"/>
  <c r="AC19" i="10" s="1"/>
  <c r="AB18" i="10"/>
  <c r="AC18" i="10" s="1"/>
  <c r="AB17" i="10"/>
  <c r="AC17" i="10" s="1"/>
  <c r="AB16" i="10"/>
  <c r="AC16" i="10" s="1"/>
  <c r="AB15" i="10"/>
  <c r="AC15" i="10" s="1"/>
  <c r="AB14" i="10"/>
  <c r="AC14" i="10" s="1"/>
  <c r="AB13" i="10"/>
  <c r="AC13" i="10" s="1"/>
  <c r="AB12" i="10"/>
  <c r="AC12" i="10" s="1"/>
  <c r="AB11" i="10"/>
  <c r="AC11" i="10" s="1"/>
  <c r="D9" i="7"/>
  <c r="Z16" i="7"/>
  <c r="Z15" i="7"/>
  <c r="Z14" i="7"/>
  <c r="Z13" i="7"/>
  <c r="Z12" i="7"/>
  <c r="Z11" i="7"/>
  <c r="AL16" i="7"/>
  <c r="AL15" i="7"/>
  <c r="AL14" i="7"/>
  <c r="AL13" i="7"/>
  <c r="AL12" i="7"/>
  <c r="AL11" i="7"/>
  <c r="AO16" i="7"/>
  <c r="AO15" i="7"/>
  <c r="AO14" i="7"/>
  <c r="AO13" i="7"/>
  <c r="AO12" i="7"/>
  <c r="AO11" i="7"/>
  <c r="BB20" i="10"/>
  <c r="BC20" i="10" s="1"/>
  <c r="AS20" i="10"/>
  <c r="AJ20" i="10"/>
  <c r="AK20" i="10" s="1"/>
  <c r="AL20" i="10" s="1"/>
  <c r="U20" i="10"/>
  <c r="V20" i="10" s="1"/>
  <c r="L20" i="10"/>
  <c r="M20" i="10" s="1"/>
  <c r="BB19" i="10"/>
  <c r="AS19" i="10"/>
  <c r="AJ19" i="10"/>
  <c r="U19" i="10"/>
  <c r="V19" i="10" s="1"/>
  <c r="W19" i="10" s="1"/>
  <c r="L19" i="10"/>
  <c r="M19" i="10" s="1"/>
  <c r="BB18" i="10"/>
  <c r="BC18" i="10" s="1"/>
  <c r="AS18" i="10"/>
  <c r="AT18" i="10" s="1"/>
  <c r="AJ18" i="10"/>
  <c r="U18" i="10"/>
  <c r="V18" i="10" s="1"/>
  <c r="W18" i="10" s="1"/>
  <c r="L18" i="10"/>
  <c r="M18" i="10" s="1"/>
  <c r="BB17" i="10"/>
  <c r="AS17" i="10"/>
  <c r="AT17" i="10" s="1"/>
  <c r="AU17" i="10" s="1"/>
  <c r="AJ17" i="10"/>
  <c r="U17" i="10"/>
  <c r="L17" i="10"/>
  <c r="L3" i="10" s="1"/>
  <c r="BB16" i="10"/>
  <c r="BC16" i="10" s="1"/>
  <c r="AS16" i="10"/>
  <c r="AT16" i="10" s="1"/>
  <c r="AJ16" i="10"/>
  <c r="AK16" i="10" s="1"/>
  <c r="U16" i="10"/>
  <c r="V16" i="10" s="1"/>
  <c r="W16" i="10" s="1"/>
  <c r="L16" i="10"/>
  <c r="BB15" i="10"/>
  <c r="AS15" i="10"/>
  <c r="AJ15" i="10"/>
  <c r="AK15" i="10" s="1"/>
  <c r="U15" i="10"/>
  <c r="V15" i="10" s="1"/>
  <c r="L15" i="10"/>
  <c r="BB14" i="10"/>
  <c r="AS14" i="10"/>
  <c r="AJ14" i="10"/>
  <c r="AK14" i="10" s="1"/>
  <c r="U14" i="10"/>
  <c r="L14" i="10"/>
  <c r="M14" i="10" s="1"/>
  <c r="BB13" i="10"/>
  <c r="AS13" i="10"/>
  <c r="AJ13" i="10"/>
  <c r="U13" i="10"/>
  <c r="L13" i="10"/>
  <c r="BB12" i="10"/>
  <c r="BC12" i="10" s="1"/>
  <c r="AS12" i="10"/>
  <c r="AT12" i="10" s="1"/>
  <c r="AJ12" i="10"/>
  <c r="U12" i="10"/>
  <c r="V12" i="10" s="1"/>
  <c r="W12" i="10" s="1"/>
  <c r="L12" i="10"/>
  <c r="M12" i="10" s="1"/>
  <c r="BB11" i="10"/>
  <c r="AS11" i="10"/>
  <c r="AT11" i="10" s="1"/>
  <c r="AU11" i="10" s="1"/>
  <c r="AJ11" i="10"/>
  <c r="U11" i="10"/>
  <c r="L11" i="10"/>
  <c r="M11" i="10" s="1"/>
  <c r="N11" i="10" s="1"/>
  <c r="BB9" i="10"/>
  <c r="BB2" i="10" s="1"/>
  <c r="AS9" i="10"/>
  <c r="AS2" i="10" s="1"/>
  <c r="AJ9" i="10"/>
  <c r="AJ2" i="10" s="1"/>
  <c r="U9" i="10"/>
  <c r="U2" i="10" s="1"/>
  <c r="L9" i="10"/>
  <c r="L2" i="10" s="1"/>
  <c r="D9" i="10"/>
  <c r="B24" i="10"/>
  <c r="N11" i="4"/>
  <c r="D17" i="16" s="1"/>
  <c r="N8" i="4"/>
  <c r="D16" i="16" s="1"/>
  <c r="L29" i="16" l="1"/>
  <c r="K46" i="16"/>
  <c r="B11" i="15"/>
  <c r="CP9" i="15"/>
  <c r="C5" i="15"/>
  <c r="AU11" i="14"/>
  <c r="AU3" i="14" s="1"/>
  <c r="AT3" i="14"/>
  <c r="AL11" i="14"/>
  <c r="AL3" i="14" s="1"/>
  <c r="AK3" i="14"/>
  <c r="L32" i="16"/>
  <c r="BR19" i="14"/>
  <c r="AC11" i="14"/>
  <c r="AC3" i="14" s="1"/>
  <c r="AC4" i="14" s="1"/>
  <c r="AC5" i="14" s="1"/>
  <c r="J17" i="16" s="1"/>
  <c r="AB3" i="14"/>
  <c r="AB4" i="14" s="1"/>
  <c r="AB5" i="14" s="1"/>
  <c r="J16" i="16" s="1"/>
  <c r="K3" i="14"/>
  <c r="K4" i="14" s="1"/>
  <c r="K5" i="14" s="1"/>
  <c r="BD11" i="14"/>
  <c r="BD3" i="14" s="1"/>
  <c r="BD4" i="14" s="1"/>
  <c r="BD5" i="14" s="1"/>
  <c r="J34" i="16" s="1"/>
  <c r="BC3" i="14"/>
  <c r="BC4" i="14" s="1"/>
  <c r="BC5" i="14" s="1"/>
  <c r="J33" i="16" s="1"/>
  <c r="T11" i="14"/>
  <c r="T3" i="14" s="1"/>
  <c r="T4" i="14" s="1"/>
  <c r="T5" i="14" s="1"/>
  <c r="J13" i="16" s="1"/>
  <c r="S3" i="14"/>
  <c r="L26" i="16"/>
  <c r="L11" i="16"/>
  <c r="L19" i="16"/>
  <c r="L15" i="16"/>
  <c r="AU11" i="13"/>
  <c r="AU4" i="13" s="1"/>
  <c r="AU5" i="13" s="1"/>
  <c r="I28" i="16" s="1"/>
  <c r="AT4" i="13"/>
  <c r="AT5" i="13" s="1"/>
  <c r="I27" i="16" s="1"/>
  <c r="L27" i="16" s="1"/>
  <c r="AL11" i="13"/>
  <c r="AK4" i="13"/>
  <c r="AK5" i="13" s="1"/>
  <c r="I20" i="16" s="1"/>
  <c r="T11" i="13"/>
  <c r="AC11" i="13"/>
  <c r="AB4" i="13"/>
  <c r="AB5" i="13" s="1"/>
  <c r="I16" i="16" s="1"/>
  <c r="BC4" i="13"/>
  <c r="BC5" i="13" s="1"/>
  <c r="I30" i="16" s="1"/>
  <c r="L30" i="16" s="1"/>
  <c r="T50" i="13"/>
  <c r="BM11" i="13"/>
  <c r="BM4" i="13" s="1"/>
  <c r="BM5" i="13" s="1"/>
  <c r="I34" i="16" s="1"/>
  <c r="BL4" i="13"/>
  <c r="BL5" i="13" s="1"/>
  <c r="I33" i="16" s="1"/>
  <c r="CD11" i="13"/>
  <c r="CD3" i="13" s="1"/>
  <c r="CD4" i="13" s="1"/>
  <c r="CD5" i="13" s="1"/>
  <c r="CC3" i="13"/>
  <c r="CC4" i="13" s="1"/>
  <c r="CC5" i="13" s="1"/>
  <c r="B14" i="15"/>
  <c r="T44" i="13"/>
  <c r="AC58" i="13"/>
  <c r="AC57" i="13"/>
  <c r="S4" i="14"/>
  <c r="S5" i="14" s="1"/>
  <c r="J12" i="16" s="1"/>
  <c r="AK4" i="14"/>
  <c r="AK5" i="14" s="1"/>
  <c r="J20" i="16" s="1"/>
  <c r="AL4" i="14"/>
  <c r="AL5" i="14" s="1"/>
  <c r="J21" i="16" s="1"/>
  <c r="AT4" i="14"/>
  <c r="AT5" i="14" s="1"/>
  <c r="J27" i="16" s="1"/>
  <c r="AU4" i="14"/>
  <c r="AU5" i="14" s="1"/>
  <c r="J28" i="16" s="1"/>
  <c r="BA11" i="11"/>
  <c r="BA3" i="11" s="1"/>
  <c r="AO11" i="11"/>
  <c r="AO3" i="11" s="1"/>
  <c r="AN3" i="11"/>
  <c r="N30" i="11"/>
  <c r="BL30" i="11" s="1"/>
  <c r="BL33" i="11"/>
  <c r="BL32" i="11"/>
  <c r="W11" i="11"/>
  <c r="W3" i="11" s="1"/>
  <c r="W4" i="11" s="1"/>
  <c r="W5" i="11" s="1"/>
  <c r="V3" i="11"/>
  <c r="BL13" i="11"/>
  <c r="AF3" i="11"/>
  <c r="N26" i="11"/>
  <c r="BL26" i="11"/>
  <c r="BL21" i="11"/>
  <c r="N14" i="11"/>
  <c r="BL14" i="11"/>
  <c r="N31" i="11"/>
  <c r="BL31" i="11"/>
  <c r="AE3" i="11"/>
  <c r="N18" i="11"/>
  <c r="BL18" i="11"/>
  <c r="BL37" i="11"/>
  <c r="N19" i="11"/>
  <c r="BL19" i="11"/>
  <c r="BL39" i="11"/>
  <c r="BL34" i="11"/>
  <c r="BL35" i="11"/>
  <c r="BL27" i="11"/>
  <c r="BL22" i="11"/>
  <c r="BL15" i="11"/>
  <c r="BL29" i="11"/>
  <c r="N38" i="11"/>
  <c r="BL38" i="11" s="1"/>
  <c r="M3" i="11"/>
  <c r="BL23" i="11"/>
  <c r="BL17" i="11"/>
  <c r="BD11" i="13"/>
  <c r="T13" i="12"/>
  <c r="V13" i="12" s="1"/>
  <c r="V12" i="12"/>
  <c r="J4" i="13"/>
  <c r="J5" i="13" s="1"/>
  <c r="S4" i="13"/>
  <c r="S5" i="13" s="1"/>
  <c r="I12" i="16" s="1"/>
  <c r="S4" i="12"/>
  <c r="S5" i="12" s="1"/>
  <c r="K4" i="12"/>
  <c r="K5" i="12" s="1"/>
  <c r="N11" i="11"/>
  <c r="AF4" i="11"/>
  <c r="AF5" i="11" s="1"/>
  <c r="AE4" i="11"/>
  <c r="AE5" i="11" s="1"/>
  <c r="BJ4" i="11"/>
  <c r="BJ5" i="11" s="1"/>
  <c r="AZ4" i="11"/>
  <c r="AZ5" i="11" s="1"/>
  <c r="BG4" i="11"/>
  <c r="BG5" i="11" s="1"/>
  <c r="BD4" i="11"/>
  <c r="BD5" i="11" s="1"/>
  <c r="V4" i="11"/>
  <c r="V5" i="11" s="1"/>
  <c r="BA4" i="11"/>
  <c r="BA5" i="11" s="1"/>
  <c r="AN4" i="11"/>
  <c r="AN5" i="11" s="1"/>
  <c r="AR4" i="11"/>
  <c r="AR5" i="11" s="1"/>
  <c r="M4" i="11"/>
  <c r="M5" i="11" s="1"/>
  <c r="AO4" i="11"/>
  <c r="AO5" i="11" s="1"/>
  <c r="N20" i="10"/>
  <c r="BF20" i="10" s="1"/>
  <c r="AK12" i="10"/>
  <c r="AL12" i="10" s="1"/>
  <c r="BD12" i="10"/>
  <c r="AJ3" i="10"/>
  <c r="AJ4" i="10" s="1"/>
  <c r="AJ5" i="10" s="1"/>
  <c r="AT14" i="10"/>
  <c r="AU14" i="10" s="1"/>
  <c r="AL16" i="10"/>
  <c r="AK19" i="10"/>
  <c r="AL19" i="10" s="1"/>
  <c r="BB3" i="10"/>
  <c r="BB4" i="10" s="1"/>
  <c r="BB5" i="10" s="1"/>
  <c r="BD16" i="10"/>
  <c r="AL15" i="10"/>
  <c r="AU18" i="10"/>
  <c r="BC19" i="10"/>
  <c r="BD19" i="10" s="1"/>
  <c r="BD20" i="10"/>
  <c r="BC11" i="10"/>
  <c r="BD11" i="10" s="1"/>
  <c r="U3" i="10"/>
  <c r="U4" i="10" s="1"/>
  <c r="U5" i="10" s="1"/>
  <c r="AS3" i="10"/>
  <c r="AS4" i="10" s="1"/>
  <c r="AS5" i="10" s="1"/>
  <c r="AU16" i="10"/>
  <c r="W20" i="10"/>
  <c r="M15" i="10"/>
  <c r="BC17" i="10"/>
  <c r="BD17" i="10" s="1"/>
  <c r="N18" i="10"/>
  <c r="BF18" i="10" s="1"/>
  <c r="L4" i="10"/>
  <c r="L5" i="10" s="1"/>
  <c r="AK13" i="10"/>
  <c r="AL13" i="10" s="1"/>
  <c r="V11" i="10"/>
  <c r="W15" i="10"/>
  <c r="M17" i="10"/>
  <c r="N17" i="10" s="1"/>
  <c r="AT20" i="10"/>
  <c r="AU20" i="10" s="1"/>
  <c r="N12" i="10"/>
  <c r="AT13" i="10"/>
  <c r="AU13" i="10" s="1"/>
  <c r="N19" i="10"/>
  <c r="AU12" i="10"/>
  <c r="BD18" i="10"/>
  <c r="AL14" i="10"/>
  <c r="V17" i="10"/>
  <c r="W17" i="10" s="1"/>
  <c r="AT19" i="10"/>
  <c r="AU19" i="10" s="1"/>
  <c r="BC13" i="10"/>
  <c r="BD13" i="10" s="1"/>
  <c r="AK11" i="10"/>
  <c r="M13" i="10"/>
  <c r="AT15" i="10"/>
  <c r="AU15" i="10" s="1"/>
  <c r="BC14" i="10"/>
  <c r="BD14" i="10" s="1"/>
  <c r="AK17" i="10"/>
  <c r="AL17" i="10" s="1"/>
  <c r="BC15" i="10"/>
  <c r="BD15" i="10" s="1"/>
  <c r="AK18" i="10"/>
  <c r="AL18" i="10" s="1"/>
  <c r="N14" i="10"/>
  <c r="BF14" i="10" s="1"/>
  <c r="V13" i="10"/>
  <c r="W13" i="10" s="1"/>
  <c r="V14" i="10"/>
  <c r="W14" i="10" s="1"/>
  <c r="M16" i="10"/>
  <c r="N16" i="10" s="1"/>
  <c r="L20" i="16" l="1"/>
  <c r="P16" i="16"/>
  <c r="C6" i="15"/>
  <c r="L16" i="16"/>
  <c r="BR11" i="14"/>
  <c r="L34" i="16"/>
  <c r="L28" i="16"/>
  <c r="J10" i="16"/>
  <c r="J46" i="16" s="1"/>
  <c r="C5" i="14"/>
  <c r="L33" i="16"/>
  <c r="L12" i="16"/>
  <c r="I9" i="16"/>
  <c r="T4" i="13"/>
  <c r="T5" i="13" s="1"/>
  <c r="I13" i="16" s="1"/>
  <c r="L13" i="16" s="1"/>
  <c r="AC4" i="13"/>
  <c r="AC5" i="13" s="1"/>
  <c r="I17" i="16" s="1"/>
  <c r="L17" i="16" s="1"/>
  <c r="BD4" i="13"/>
  <c r="BD5" i="13" s="1"/>
  <c r="I31" i="16" s="1"/>
  <c r="L31" i="16" s="1"/>
  <c r="B17" i="15"/>
  <c r="B20" i="15" s="1"/>
  <c r="O16" i="16" s="1"/>
  <c r="Q16" i="16" s="1"/>
  <c r="R16" i="16" s="1"/>
  <c r="BF19" i="10"/>
  <c r="BF17" i="10"/>
  <c r="N3" i="11"/>
  <c r="N4" i="11" s="1"/>
  <c r="N5" i="11" s="1"/>
  <c r="C6" i="11" s="1"/>
  <c r="B14" i="12"/>
  <c r="BF12" i="10"/>
  <c r="W11" i="10"/>
  <c r="BF11" i="10" s="1"/>
  <c r="N13" i="10"/>
  <c r="N3" i="10" s="1"/>
  <c r="BF13" i="10"/>
  <c r="M3" i="10"/>
  <c r="BD3" i="10"/>
  <c r="BL11" i="11"/>
  <c r="BF16" i="10"/>
  <c r="K4" i="13"/>
  <c r="K5" i="13" s="1"/>
  <c r="I10" i="16" s="1"/>
  <c r="AL4" i="13"/>
  <c r="AL5" i="13" s="1"/>
  <c r="I21" i="16" s="1"/>
  <c r="L21" i="16" s="1"/>
  <c r="T4" i="12"/>
  <c r="T5" i="12" s="1"/>
  <c r="BC3" i="10"/>
  <c r="BC4" i="10" s="1"/>
  <c r="BC5" i="10" s="1"/>
  <c r="AU3" i="10"/>
  <c r="AU4" i="10" s="1"/>
  <c r="AU5" i="10" s="1"/>
  <c r="AT3" i="10"/>
  <c r="AT4" i="10" s="1"/>
  <c r="AT5" i="10" s="1"/>
  <c r="M4" i="10"/>
  <c r="M5" i="10" s="1"/>
  <c r="N15" i="10"/>
  <c r="BF15" i="10" s="1"/>
  <c r="AK3" i="10"/>
  <c r="AK4" i="10" s="1"/>
  <c r="AK5" i="10" s="1"/>
  <c r="AB3" i="10"/>
  <c r="AB4" i="10" s="1"/>
  <c r="AB5" i="10" s="1"/>
  <c r="AC3" i="10"/>
  <c r="AC4" i="10" s="1"/>
  <c r="AC5" i="10" s="1"/>
  <c r="AL11" i="10"/>
  <c r="AL3" i="10" s="1"/>
  <c r="AL4" i="10" s="1"/>
  <c r="AL5" i="10" s="1"/>
  <c r="W3" i="10"/>
  <c r="W4" i="10" s="1"/>
  <c r="W5" i="10" s="1"/>
  <c r="BD4" i="10"/>
  <c r="BD5" i="10" s="1"/>
  <c r="V3" i="10"/>
  <c r="V4" i="10" s="1"/>
  <c r="V5" i="10" s="1"/>
  <c r="J7" i="4"/>
  <c r="I7" i="4"/>
  <c r="H7" i="4"/>
  <c r="H2" i="4" s="1"/>
  <c r="C6" i="14" l="1"/>
  <c r="P15" i="16"/>
  <c r="P18" i="16" s="1"/>
  <c r="BR9" i="14"/>
  <c r="B14" i="14" s="1"/>
  <c r="B11" i="14"/>
  <c r="B17" i="14" s="1"/>
  <c r="B20" i="14" s="1"/>
  <c r="O15" i="16" s="1"/>
  <c r="Q15" i="16" s="1"/>
  <c r="R15" i="16" s="1"/>
  <c r="R18" i="16" s="1"/>
  <c r="S21" i="16" s="1"/>
  <c r="T21" i="16" s="1"/>
  <c r="L10" i="16"/>
  <c r="I46" i="16"/>
  <c r="L9" i="16"/>
  <c r="C5" i="13"/>
  <c r="C6" i="13" s="1"/>
  <c r="BF9" i="10"/>
  <c r="B14" i="11"/>
  <c r="B11" i="11"/>
  <c r="B17" i="11" s="1"/>
  <c r="B20" i="11" s="1"/>
  <c r="C6" i="12"/>
  <c r="B17" i="12"/>
  <c r="B20" i="12" s="1"/>
  <c r="N4" i="10"/>
  <c r="N5" i="10" s="1"/>
  <c r="B20" i="13" l="1"/>
  <c r="C5" i="10"/>
  <c r="C6" i="10" s="1"/>
  <c r="B11" i="10"/>
  <c r="B14" i="10"/>
  <c r="L11" i="7"/>
  <c r="B17" i="10" l="1"/>
  <c r="B20" i="10" s="1"/>
  <c r="M11" i="7"/>
  <c r="N11" i="7" l="1"/>
  <c r="Z3" i="7" l="1"/>
  <c r="AO3" i="7" l="1"/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AO4" i="7" l="1"/>
  <c r="AO5" i="7" s="1"/>
  <c r="B24" i="7"/>
  <c r="AG12" i="7"/>
  <c r="AG13" i="7"/>
  <c r="AH13" i="7" s="1"/>
  <c r="AG14" i="7"/>
  <c r="AH14" i="7" s="1"/>
  <c r="AG15" i="7"/>
  <c r="AH15" i="7" s="1"/>
  <c r="AG16" i="7"/>
  <c r="AH16" i="7" s="1"/>
  <c r="U12" i="7"/>
  <c r="U13" i="7"/>
  <c r="V13" i="7" s="1"/>
  <c r="U14" i="7"/>
  <c r="U15" i="7"/>
  <c r="V15" i="7" s="1"/>
  <c r="U16" i="7"/>
  <c r="V16" i="7" s="1"/>
  <c r="AG11" i="7"/>
  <c r="AG9" i="7"/>
  <c r="AG2" i="7" s="1"/>
  <c r="U11" i="7"/>
  <c r="U9" i="7"/>
  <c r="U2" i="7" s="1"/>
  <c r="AG3" i="7" l="1"/>
  <c r="AG4" i="7" s="1"/>
  <c r="AG5" i="7" s="1"/>
  <c r="AI14" i="7"/>
  <c r="V14" i="7"/>
  <c r="W14" i="7" s="1"/>
  <c r="V12" i="7"/>
  <c r="W12" i="7" s="1"/>
  <c r="AH12" i="7"/>
  <c r="AI12" i="7" s="1"/>
  <c r="W15" i="7"/>
  <c r="U3" i="7"/>
  <c r="U4" i="7" s="1"/>
  <c r="U5" i="7" s="1"/>
  <c r="W13" i="7"/>
  <c r="AI13" i="7"/>
  <c r="W16" i="7"/>
  <c r="AI16" i="7"/>
  <c r="AI15" i="7"/>
  <c r="AH11" i="7"/>
  <c r="V11" i="7"/>
  <c r="AI11" i="7" l="1"/>
  <c r="AI3" i="7" s="1"/>
  <c r="AI4" i="7" s="1"/>
  <c r="AI5" i="7" s="1"/>
  <c r="AH3" i="7"/>
  <c r="AH4" i="7" s="1"/>
  <c r="AH5" i="7" s="1"/>
  <c r="AL3" i="7"/>
  <c r="AL4" i="7" s="1"/>
  <c r="AL5" i="7" s="1"/>
  <c r="W11" i="7"/>
  <c r="W3" i="7" s="1"/>
  <c r="W4" i="7" s="1"/>
  <c r="W5" i="7" s="1"/>
  <c r="V3" i="7"/>
  <c r="V4" i="7" s="1"/>
  <c r="V5" i="7" s="1"/>
  <c r="Z4" i="7"/>
  <c r="Z5" i="7" s="1"/>
  <c r="L12" i="7"/>
  <c r="L13" i="7"/>
  <c r="L14" i="7"/>
  <c r="L15" i="7"/>
  <c r="L16" i="7"/>
  <c r="L9" i="7"/>
  <c r="L2" i="7" s="1"/>
  <c r="AQ11" i="7" l="1"/>
  <c r="L3" i="7"/>
  <c r="L4" i="7" s="1"/>
  <c r="L5" i="7" s="1"/>
  <c r="M14" i="7"/>
  <c r="N14" i="7" s="1"/>
  <c r="M15" i="7"/>
  <c r="N15" i="7" s="1"/>
  <c r="M12" i="7"/>
  <c r="N12" i="7" s="1"/>
  <c r="M16" i="7"/>
  <c r="N16" i="7" s="1"/>
  <c r="M13" i="7"/>
  <c r="N13" i="7" s="1"/>
  <c r="N3" i="7" l="1"/>
  <c r="AQ13" i="7"/>
  <c r="AQ14" i="7"/>
  <c r="AQ12" i="7"/>
  <c r="AQ9" i="7" s="1"/>
  <c r="AQ15" i="7"/>
  <c r="AQ16" i="7"/>
  <c r="M3" i="7"/>
  <c r="M4" i="7" s="1"/>
  <c r="I2" i="4"/>
  <c r="J2" i="4"/>
  <c r="H9" i="4"/>
  <c r="H4" i="4" s="1"/>
  <c r="H5" i="4" s="1"/>
  <c r="D14" i="16" s="1"/>
  <c r="L14" i="16" l="1"/>
  <c r="B11" i="7"/>
  <c r="N4" i="7"/>
  <c r="N5" i="7" s="1"/>
  <c r="M5" i="7"/>
  <c r="I9" i="4"/>
  <c r="J16" i="4"/>
  <c r="J17" i="4"/>
  <c r="J22" i="4"/>
  <c r="J23" i="4"/>
  <c r="J24" i="4"/>
  <c r="J25" i="4"/>
  <c r="J27" i="4"/>
  <c r="J28" i="4"/>
  <c r="J29" i="4"/>
  <c r="J30" i="4"/>
  <c r="J31" i="4"/>
  <c r="J32" i="4"/>
  <c r="J33" i="4"/>
  <c r="J34" i="4"/>
  <c r="J35" i="4"/>
  <c r="J21" i="4"/>
  <c r="J20" i="4"/>
  <c r="J19" i="4"/>
  <c r="J13" i="4"/>
  <c r="J12" i="4"/>
  <c r="J11" i="4"/>
  <c r="C5" i="7" l="1"/>
  <c r="C6" i="7"/>
  <c r="B14" i="7"/>
  <c r="J14" i="4"/>
  <c r="J26" i="4"/>
  <c r="J18" i="4"/>
  <c r="J15" i="4"/>
  <c r="J10" i="4"/>
  <c r="J9" i="4"/>
  <c r="B17" i="7" l="1"/>
  <c r="B20" i="7" s="1"/>
  <c r="J4" i="4"/>
  <c r="J5" i="4" s="1"/>
  <c r="D22" i="16" s="1"/>
  <c r="L22" i="16" s="1"/>
  <c r="I4" i="4"/>
  <c r="K4" i="4" l="1"/>
  <c r="I5" i="4"/>
  <c r="D18" i="16" s="1"/>
  <c r="L18" i="16" l="1"/>
  <c r="D46" i="16"/>
  <c r="L46" i="16" s="1"/>
</calcChain>
</file>

<file path=xl/sharedStrings.xml><?xml version="1.0" encoding="utf-8"?>
<sst xmlns="http://schemas.openxmlformats.org/spreadsheetml/2006/main" count="1338" uniqueCount="342">
  <si>
    <t>BF Inter1/4"</t>
  </si>
  <si>
    <t>DBH</t>
  </si>
  <si>
    <t># logs</t>
  </si>
  <si>
    <t>Volume per Tree</t>
  </si>
  <si>
    <t>Total</t>
  </si>
  <si>
    <t>Sum</t>
  </si>
  <si>
    <t>logs</t>
  </si>
  <si>
    <t>RBA</t>
  </si>
  <si>
    <t>Standard Deviation</t>
  </si>
  <si>
    <t>Mean</t>
  </si>
  <si>
    <t>Coefficient of Variation</t>
  </si>
  <si>
    <t>% Error (95% Confidence interval)</t>
  </si>
  <si>
    <t>Number of Samples</t>
  </si>
  <si>
    <t># Trees</t>
  </si>
  <si>
    <t>Total MBF Logs</t>
  </si>
  <si>
    <t>Total Cords</t>
  </si>
  <si>
    <t>Plot#</t>
  </si>
  <si>
    <t>Trees</t>
  </si>
  <si>
    <t>Sticks</t>
  </si>
  <si>
    <t>Log</t>
  </si>
  <si>
    <t xml:space="preserve">Tree </t>
  </si>
  <si>
    <t>Scrag</t>
  </si>
  <si>
    <t>Sum/plot</t>
  </si>
  <si>
    <t>Sum/Plots</t>
  </si>
  <si>
    <t>(sum/Plot)*Acres</t>
  </si>
  <si>
    <t>Total plots</t>
  </si>
  <si>
    <t>Harvest acres</t>
  </si>
  <si>
    <t>Ave RBA</t>
  </si>
  <si>
    <t>Cords/Acre</t>
  </si>
  <si>
    <t>total tree</t>
  </si>
  <si>
    <t>total stick</t>
  </si>
  <si>
    <t>scrag  tree</t>
  </si>
  <si>
    <t>scrag sticks</t>
  </si>
  <si>
    <t>log tree</t>
  </si>
  <si>
    <t>Log crds/ac</t>
  </si>
  <si>
    <t>Scrag crds/ac</t>
  </si>
  <si>
    <t>Pulp crds/ac</t>
  </si>
  <si>
    <t>Red Pine</t>
  </si>
  <si>
    <t>total cords</t>
  </si>
  <si>
    <t># bolts</t>
  </si>
  <si>
    <t>pulp</t>
  </si>
  <si>
    <t>Sugar Maple</t>
  </si>
  <si>
    <t>Red Maple</t>
  </si>
  <si>
    <t>Red Oak</t>
  </si>
  <si>
    <t>160 property</t>
  </si>
  <si>
    <t>1/10th log tally</t>
  </si>
  <si>
    <t># cords in 9" bolt</t>
  </si>
  <si>
    <t># cords in 6" pulp</t>
  </si>
  <si>
    <t># pulp</t>
  </si>
  <si>
    <t>Black Oak</t>
  </si>
  <si>
    <t>Black Cherry</t>
  </si>
  <si>
    <t>Paper Birch</t>
  </si>
  <si>
    <t>White Oak</t>
  </si>
  <si>
    <t>Dead Oak</t>
  </si>
  <si>
    <t>T. Aspen</t>
  </si>
  <si>
    <t>10baf</t>
  </si>
  <si>
    <t>Trembling Aspen</t>
  </si>
  <si>
    <t>Beech</t>
  </si>
  <si>
    <t>20baf</t>
  </si>
  <si>
    <t>Ironwood</t>
  </si>
  <si>
    <t>Basswood</t>
  </si>
  <si>
    <t>Leave Tree</t>
  </si>
  <si>
    <t>Species</t>
  </si>
  <si>
    <t>red oak</t>
  </si>
  <si>
    <t>red maple</t>
  </si>
  <si>
    <t>white oak</t>
  </si>
  <si>
    <t>white pine</t>
  </si>
  <si>
    <t>white oak &amp; black cherry</t>
  </si>
  <si>
    <t>3c</t>
  </si>
  <si>
    <t>bm71</t>
  </si>
  <si>
    <t>bm1</t>
  </si>
  <si>
    <t>bm2</t>
  </si>
  <si>
    <t>bm3</t>
  </si>
  <si>
    <t>bm4</t>
  </si>
  <si>
    <t>bm5</t>
  </si>
  <si>
    <t>bm6</t>
  </si>
  <si>
    <t>bm7</t>
  </si>
  <si>
    <t>bm8</t>
  </si>
  <si>
    <t>bm9</t>
  </si>
  <si>
    <t>bm10</t>
  </si>
  <si>
    <t>bm11</t>
  </si>
  <si>
    <t>bm12</t>
  </si>
  <si>
    <t>bm13</t>
  </si>
  <si>
    <t>bm14</t>
  </si>
  <si>
    <t>bm15</t>
  </si>
  <si>
    <t>bm16</t>
  </si>
  <si>
    <t>bm17</t>
  </si>
  <si>
    <t>bm18</t>
  </si>
  <si>
    <t>bm19</t>
  </si>
  <si>
    <t>bm20</t>
  </si>
  <si>
    <t>bm21</t>
  </si>
  <si>
    <t>bm22</t>
  </si>
  <si>
    <t>bm23</t>
  </si>
  <si>
    <t>bm24</t>
  </si>
  <si>
    <t>bm25</t>
  </si>
  <si>
    <t>bm26</t>
  </si>
  <si>
    <t>bm27</t>
  </si>
  <si>
    <t>bm28</t>
  </si>
  <si>
    <t>bm29</t>
  </si>
  <si>
    <t>bm30</t>
  </si>
  <si>
    <t>bm31</t>
  </si>
  <si>
    <t>bm32</t>
  </si>
  <si>
    <t>bm33</t>
  </si>
  <si>
    <t>bm34</t>
  </si>
  <si>
    <t>bm35</t>
  </si>
  <si>
    <t>bm36</t>
  </si>
  <si>
    <t>bm37</t>
  </si>
  <si>
    <t>bm38</t>
  </si>
  <si>
    <t>bm39</t>
  </si>
  <si>
    <t>bm40</t>
  </si>
  <si>
    <t>bm41</t>
  </si>
  <si>
    <t>bm42</t>
  </si>
  <si>
    <t>bm43</t>
  </si>
  <si>
    <t>bm44</t>
  </si>
  <si>
    <t>bm45</t>
  </si>
  <si>
    <t>bm46</t>
  </si>
  <si>
    <t>bm47</t>
  </si>
  <si>
    <t>bm48</t>
  </si>
  <si>
    <t>bm49</t>
  </si>
  <si>
    <t>bm72</t>
  </si>
  <si>
    <t>bm50</t>
  </si>
  <si>
    <t>bm51</t>
  </si>
  <si>
    <t>bm52</t>
  </si>
  <si>
    <t>bm53</t>
  </si>
  <si>
    <t>bm54</t>
  </si>
  <si>
    <t>bm55</t>
  </si>
  <si>
    <t>bm56</t>
  </si>
  <si>
    <t>bm57</t>
  </si>
  <si>
    <t>bm58</t>
  </si>
  <si>
    <t>bm59</t>
  </si>
  <si>
    <t>bm60</t>
  </si>
  <si>
    <t>bm61</t>
  </si>
  <si>
    <t>bm62</t>
  </si>
  <si>
    <t>bm63</t>
  </si>
  <si>
    <t>bm64</t>
  </si>
  <si>
    <t>bm65</t>
  </si>
  <si>
    <t>bm66</t>
  </si>
  <si>
    <t>bm67</t>
  </si>
  <si>
    <t>bm68</t>
  </si>
  <si>
    <t>bm69</t>
  </si>
  <si>
    <t>bm70</t>
  </si>
  <si>
    <t>bm128</t>
  </si>
  <si>
    <t>no tally, plot fell in lodge</t>
  </si>
  <si>
    <t>bm73</t>
  </si>
  <si>
    <t>bm74</t>
  </si>
  <si>
    <t>bm75</t>
  </si>
  <si>
    <t>bm76</t>
  </si>
  <si>
    <t>bm77</t>
  </si>
  <si>
    <t>bm78</t>
  </si>
  <si>
    <t>bm79</t>
  </si>
  <si>
    <t>bm80</t>
  </si>
  <si>
    <t>bm81</t>
  </si>
  <si>
    <t>bm82</t>
  </si>
  <si>
    <t>bm83</t>
  </si>
  <si>
    <t>bm84</t>
  </si>
  <si>
    <t>bm85</t>
  </si>
  <si>
    <t>bm86</t>
  </si>
  <si>
    <t>bm87</t>
  </si>
  <si>
    <t>bm88</t>
  </si>
  <si>
    <t>bm89</t>
  </si>
  <si>
    <t>bm90</t>
  </si>
  <si>
    <t>bm91</t>
  </si>
  <si>
    <t>bm92</t>
  </si>
  <si>
    <t>bm93</t>
  </si>
  <si>
    <t>bm94</t>
  </si>
  <si>
    <t>bm95</t>
  </si>
  <si>
    <t>bm96</t>
  </si>
  <si>
    <t>bm97</t>
  </si>
  <si>
    <t>bm98</t>
  </si>
  <si>
    <t>bm99</t>
  </si>
  <si>
    <t>bm100</t>
  </si>
  <si>
    <t>bm101</t>
  </si>
  <si>
    <t>bm102</t>
  </si>
  <si>
    <t>bm103</t>
  </si>
  <si>
    <t>bm104</t>
  </si>
  <si>
    <t>bm105</t>
  </si>
  <si>
    <t>bm106</t>
  </si>
  <si>
    <t>bm107</t>
  </si>
  <si>
    <t>bm108</t>
  </si>
  <si>
    <t>bm109</t>
  </si>
  <si>
    <t>bm110</t>
  </si>
  <si>
    <t>bm111</t>
  </si>
  <si>
    <t>bm112</t>
  </si>
  <si>
    <t>bm113</t>
  </si>
  <si>
    <t>bm114</t>
  </si>
  <si>
    <t>bm115</t>
  </si>
  <si>
    <t>bm116</t>
  </si>
  <si>
    <t>bm117</t>
  </si>
  <si>
    <t>bm118</t>
  </si>
  <si>
    <t>bm119</t>
  </si>
  <si>
    <t>bm120</t>
  </si>
  <si>
    <t>bm121</t>
  </si>
  <si>
    <t>bm122</t>
  </si>
  <si>
    <t>bm123</t>
  </si>
  <si>
    <t>bm124</t>
  </si>
  <si>
    <t>bm125</t>
  </si>
  <si>
    <t>bm126</t>
  </si>
  <si>
    <t>bm127</t>
  </si>
  <si>
    <t>bm129</t>
  </si>
  <si>
    <t>bm130</t>
  </si>
  <si>
    <t>bm131</t>
  </si>
  <si>
    <t>bm132</t>
  </si>
  <si>
    <t>bm133</t>
  </si>
  <si>
    <t>black cherry</t>
  </si>
  <si>
    <t>red maple wild</t>
  </si>
  <si>
    <t>sugar maple</t>
  </si>
  <si>
    <t>nb1</t>
  </si>
  <si>
    <t>nb2</t>
  </si>
  <si>
    <t>nb3</t>
  </si>
  <si>
    <t>nb4</t>
  </si>
  <si>
    <t>nb5</t>
  </si>
  <si>
    <t>nb6</t>
  </si>
  <si>
    <t>nb7</t>
  </si>
  <si>
    <t>nb8</t>
  </si>
  <si>
    <t>nb9</t>
  </si>
  <si>
    <t>nb10</t>
  </si>
  <si>
    <t>nb11</t>
  </si>
  <si>
    <t>nb12</t>
  </si>
  <si>
    <t>nb13</t>
  </si>
  <si>
    <t>nb14</t>
  </si>
  <si>
    <t>nb15</t>
  </si>
  <si>
    <t>nb16</t>
  </si>
  <si>
    <t>nb17</t>
  </si>
  <si>
    <t>nb18</t>
  </si>
  <si>
    <t>nb19</t>
  </si>
  <si>
    <t>nb20</t>
  </si>
  <si>
    <t>nb21</t>
  </si>
  <si>
    <t>nb22</t>
  </si>
  <si>
    <t>nb23</t>
  </si>
  <si>
    <t>nb24</t>
  </si>
  <si>
    <t>Scotch Pine</t>
  </si>
  <si>
    <t>White Pine</t>
  </si>
  <si>
    <t>Red pine</t>
  </si>
  <si>
    <t>nb25</t>
  </si>
  <si>
    <t>nb58</t>
  </si>
  <si>
    <t>Sassafrass</t>
  </si>
  <si>
    <t>nb59</t>
  </si>
  <si>
    <t>nb60</t>
  </si>
  <si>
    <t>nb61</t>
  </si>
  <si>
    <t>nb62</t>
  </si>
  <si>
    <t>nb63</t>
  </si>
  <si>
    <t>nb64</t>
  </si>
  <si>
    <t>nb65</t>
  </si>
  <si>
    <t>nb66</t>
  </si>
  <si>
    <t>nb67</t>
  </si>
  <si>
    <t>nb68</t>
  </si>
  <si>
    <t>nb69</t>
  </si>
  <si>
    <t>nb70</t>
  </si>
  <si>
    <t>nb71</t>
  </si>
  <si>
    <t>nb72</t>
  </si>
  <si>
    <t>nb73</t>
  </si>
  <si>
    <t>nb74</t>
  </si>
  <si>
    <t>nb75</t>
  </si>
  <si>
    <t>nb76</t>
  </si>
  <si>
    <t>nb77</t>
  </si>
  <si>
    <t>nb78</t>
  </si>
  <si>
    <t>nb79</t>
  </si>
  <si>
    <t>nb80</t>
  </si>
  <si>
    <t>nb81</t>
  </si>
  <si>
    <t>nb82</t>
  </si>
  <si>
    <t>nb26</t>
  </si>
  <si>
    <t>nb27</t>
  </si>
  <si>
    <t>nb28</t>
  </si>
  <si>
    <t>nb29</t>
  </si>
  <si>
    <t>nb30</t>
  </si>
  <si>
    <t>nb31</t>
  </si>
  <si>
    <t>nb32</t>
  </si>
  <si>
    <t>nb33</t>
  </si>
  <si>
    <t>nb34</t>
  </si>
  <si>
    <t>nb35</t>
  </si>
  <si>
    <t>nb36</t>
  </si>
  <si>
    <t>nb37</t>
  </si>
  <si>
    <t>nb38</t>
  </si>
  <si>
    <t>nb39</t>
  </si>
  <si>
    <t>nb40</t>
  </si>
  <si>
    <t>nb41</t>
  </si>
  <si>
    <t>nb42</t>
  </si>
  <si>
    <t>nb43</t>
  </si>
  <si>
    <t>nb44</t>
  </si>
  <si>
    <t>nb45</t>
  </si>
  <si>
    <t>nb46</t>
  </si>
  <si>
    <t>nb47</t>
  </si>
  <si>
    <t>nb48</t>
  </si>
  <si>
    <t>nb49</t>
  </si>
  <si>
    <t>nb50</t>
  </si>
  <si>
    <t>nb51</t>
  </si>
  <si>
    <t>nb52</t>
  </si>
  <si>
    <t>nb53</t>
  </si>
  <si>
    <t>nb54</t>
  </si>
  <si>
    <t>nb55</t>
  </si>
  <si>
    <t>nb56</t>
  </si>
  <si>
    <t>nb57</t>
  </si>
  <si>
    <t>Aspen</t>
  </si>
  <si>
    <t>no tally</t>
  </si>
  <si>
    <t>edge of field</t>
  </si>
  <si>
    <t>160-stand4</t>
  </si>
  <si>
    <t>160-stand3</t>
  </si>
  <si>
    <t>160-stand2</t>
  </si>
  <si>
    <t>1100stand5</t>
  </si>
  <si>
    <t>1100stand6</t>
  </si>
  <si>
    <t>1100stand3</t>
  </si>
  <si>
    <t>1100stand4</t>
  </si>
  <si>
    <t>Overstory removal - stand 1</t>
  </si>
  <si>
    <t>Product</t>
  </si>
  <si>
    <t>logs &amp; bolts</t>
  </si>
  <si>
    <t>firewood</t>
  </si>
  <si>
    <t>Mix Aspen</t>
  </si>
  <si>
    <t>Logs</t>
  </si>
  <si>
    <t>Bolts</t>
  </si>
  <si>
    <t>Pulp</t>
  </si>
  <si>
    <t>Logs MBF</t>
  </si>
  <si>
    <t>Logs cords</t>
  </si>
  <si>
    <t>Soft Maple</t>
  </si>
  <si>
    <t>Hard Maple</t>
  </si>
  <si>
    <t>Logs &amp; Bolts</t>
  </si>
  <si>
    <t>acres</t>
  </si>
  <si>
    <t>38 acres</t>
  </si>
  <si>
    <t>drop stands 3I, 3F, exclusions in 3C and 3A</t>
  </si>
  <si>
    <t>includes 12 acres for fence area</t>
  </si>
  <si>
    <t>includes 12 ac fence</t>
  </si>
  <si>
    <t>827 acres plus 12 outside the fence</t>
  </si>
  <si>
    <t>Error</t>
  </si>
  <si>
    <t>volume</t>
  </si>
  <si>
    <t>E*V</t>
  </si>
  <si>
    <t>(E*V)^2</t>
  </si>
  <si>
    <t>total</t>
  </si>
  <si>
    <t>combined error</t>
  </si>
  <si>
    <t>160ac-s4</t>
  </si>
  <si>
    <t>160ac-s3</t>
  </si>
  <si>
    <t>160ac-s2</t>
  </si>
  <si>
    <t>1100ac-s5</t>
  </si>
  <si>
    <t>1100ac-s6</t>
  </si>
  <si>
    <t>1100ac-s3</t>
  </si>
  <si>
    <t>1100ac-s4</t>
  </si>
  <si>
    <t>160-1/10th log tally</t>
  </si>
  <si>
    <t>Bolts cords</t>
  </si>
  <si>
    <t>firewood cords</t>
  </si>
  <si>
    <t>stand</t>
  </si>
  <si>
    <t># plots</t>
  </si>
  <si>
    <t>160ac-s3 &amp;4</t>
  </si>
  <si>
    <t>160ac-1/10th log</t>
  </si>
  <si>
    <t>1/10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</si>
</sst>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6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/>
    <xf numFmtId="0" fontId="1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4" borderId="0" xfId="0" applyFill="1"/>
    <xf numFmtId="0" fontId="2" fillId="0" borderId="1" xfId="0" applyFont="1" applyBorder="1"/>
    <xf numFmtId="0" fontId="0" fillId="4" borderId="0" xfId="0" applyFill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0" borderId="11" xfId="2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Fill="1" applyBorder="1"/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13" xfId="0" applyNumberFormat="1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3" xfId="0" applyBorder="1"/>
    <xf numFmtId="0" fontId="0" fillId="0" borderId="0" xfId="0" applyBorder="1"/>
    <xf numFmtId="9" fontId="0" fillId="0" borderId="0" xfId="0" applyNumberFormat="1"/>
    <xf numFmtId="164" fontId="0" fillId="0" borderId="9" xfId="0" applyNumberFormat="1" applyBorder="1" applyAlignment="1">
      <alignment horizontal="center"/>
    </xf>
    <xf numFmtId="9" fontId="1" fillId="0" borderId="13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zoomScaleNormal="100" workbookViewId="0">
      <selection activeCell="L29" sqref="L29"/>
    </sheetView>
  </sheetViews>
  <sheetFormatPr defaultRowHeight="15" x14ac:dyDescent="0.25"/>
  <cols>
    <col min="1" max="1" width="4.7109375" bestFit="1" customWidth="1"/>
    <col min="2" max="2" width="6" bestFit="1" customWidth="1"/>
    <col min="3" max="3" width="11.5703125" bestFit="1" customWidth="1"/>
    <col min="4" max="4" width="11.85546875" bestFit="1" customWidth="1"/>
    <col min="5" max="7" width="11.85546875" customWidth="1"/>
    <col min="8" max="8" width="11.85546875" style="12" customWidth="1"/>
    <col min="9" max="9" width="11.85546875" customWidth="1"/>
    <col min="10" max="10" width="13.28515625" bestFit="1" customWidth="1"/>
    <col min="11" max="11" width="8.7109375" customWidth="1"/>
    <col min="12" max="12" width="15.5703125" customWidth="1"/>
    <col min="13" max="13" width="11.85546875" customWidth="1"/>
    <col min="14" max="14" width="10.85546875" bestFit="1" customWidth="1"/>
    <col min="15" max="16" width="9.140625" customWidth="1"/>
    <col min="17" max="17" width="11.5703125" bestFit="1" customWidth="1"/>
  </cols>
  <sheetData>
    <row r="1" spans="1:14" x14ac:dyDescent="0.25">
      <c r="A1" s="13" t="s">
        <v>44</v>
      </c>
      <c r="B1" s="13"/>
      <c r="C1" s="13"/>
      <c r="H1"/>
      <c r="I1" s="13"/>
      <c r="J1" s="13"/>
    </row>
    <row r="2" spans="1:14" x14ac:dyDescent="0.25">
      <c r="A2" s="13" t="s">
        <v>302</v>
      </c>
      <c r="B2" s="13"/>
      <c r="C2" s="13"/>
      <c r="H2" s="2" t="str">
        <f>H7</f>
        <v>Red Oak</v>
      </c>
      <c r="I2" s="2" t="str">
        <f t="shared" ref="I2" si="0">I7</f>
        <v>Red Maple</v>
      </c>
      <c r="J2" s="2" t="str">
        <f t="shared" ref="J2" si="1">J7</f>
        <v>Sugar Maple</v>
      </c>
    </row>
    <row r="3" spans="1:14" ht="15.75" thickBot="1" x14ac:dyDescent="0.3">
      <c r="A3" t="s">
        <v>45</v>
      </c>
      <c r="H3"/>
    </row>
    <row r="4" spans="1:14" ht="15.75" thickBot="1" x14ac:dyDescent="0.3">
      <c r="A4" t="s">
        <v>316</v>
      </c>
      <c r="G4" s="2"/>
      <c r="H4" s="18">
        <f>SUM(H9:H35)</f>
        <v>27310</v>
      </c>
      <c r="I4" s="19">
        <f>SUM(I9:I35)</f>
        <v>25230</v>
      </c>
      <c r="J4" s="19">
        <f>SUM(J9:J35)</f>
        <v>2740</v>
      </c>
      <c r="K4" s="32">
        <f>SUM(H4:J4)</f>
        <v>55280</v>
      </c>
    </row>
    <row r="5" spans="1:14" x14ac:dyDescent="0.25">
      <c r="G5" s="2"/>
      <c r="H5" s="56">
        <f>+H4/1000</f>
        <v>27.31</v>
      </c>
      <c r="I5" s="56">
        <f t="shared" ref="I5:J5" si="2">+I4/1000</f>
        <v>25.23</v>
      </c>
      <c r="J5" s="56">
        <f t="shared" si="2"/>
        <v>2.74</v>
      </c>
    </row>
    <row r="6" spans="1:14" x14ac:dyDescent="0.25">
      <c r="A6" s="15"/>
      <c r="B6" s="16"/>
      <c r="C6" s="15"/>
      <c r="D6" s="18">
        <f>SUM(D9:D35)</f>
        <v>110</v>
      </c>
      <c r="E6" s="19">
        <f>SUM(E9:E35)</f>
        <v>110</v>
      </c>
      <c r="F6" s="19">
        <f>SUM(F9:F35)</f>
        <v>10</v>
      </c>
      <c r="G6" s="2"/>
      <c r="H6"/>
    </row>
    <row r="7" spans="1:14" ht="15" customHeight="1" thickBot="1" x14ac:dyDescent="0.3">
      <c r="A7" s="6"/>
      <c r="B7" s="2"/>
      <c r="C7" s="28" t="s">
        <v>3</v>
      </c>
      <c r="D7" s="58" t="s">
        <v>13</v>
      </c>
      <c r="E7" s="58"/>
      <c r="F7" s="58"/>
      <c r="G7" s="10"/>
      <c r="H7" s="2" t="str">
        <f>+D8</f>
        <v>Red Oak</v>
      </c>
      <c r="I7" s="2" t="str">
        <f>+E8</f>
        <v>Red Maple</v>
      </c>
      <c r="J7" s="2" t="str">
        <f>+F8</f>
        <v>Sugar Maple</v>
      </c>
      <c r="K7" s="11"/>
      <c r="L7" s="10" t="s">
        <v>46</v>
      </c>
      <c r="M7" s="10" t="s">
        <v>39</v>
      </c>
      <c r="N7" s="2" t="s">
        <v>38</v>
      </c>
    </row>
    <row r="8" spans="1:14" ht="15.75" thickBot="1" x14ac:dyDescent="0.3">
      <c r="A8" s="14" t="s">
        <v>1</v>
      </c>
      <c r="B8" s="9" t="s">
        <v>2</v>
      </c>
      <c r="C8" s="17" t="s">
        <v>0</v>
      </c>
      <c r="D8" s="9" t="s">
        <v>43</v>
      </c>
      <c r="E8" s="9" t="s">
        <v>42</v>
      </c>
      <c r="F8" s="9" t="s">
        <v>41</v>
      </c>
      <c r="G8" s="9"/>
      <c r="H8" s="1" t="s">
        <v>0</v>
      </c>
      <c r="I8" s="1" t="s">
        <v>0</v>
      </c>
      <c r="J8" s="1" t="s">
        <v>0</v>
      </c>
      <c r="L8" s="2">
        <v>0.04</v>
      </c>
      <c r="M8" s="2">
        <v>140</v>
      </c>
      <c r="N8" s="32">
        <f>+L8*M8</f>
        <v>5.6000000000000005</v>
      </c>
    </row>
    <row r="9" spans="1:14" x14ac:dyDescent="0.25">
      <c r="A9" s="6">
        <v>12</v>
      </c>
      <c r="B9" s="4">
        <v>1</v>
      </c>
      <c r="C9" s="29">
        <v>31</v>
      </c>
      <c r="D9" s="2"/>
      <c r="E9" s="2"/>
      <c r="F9" s="2"/>
      <c r="G9" s="2"/>
      <c r="H9" s="2">
        <f t="shared" ref="H9:H33" si="3">D9*C9</f>
        <v>0</v>
      </c>
      <c r="I9" s="2">
        <f t="shared" ref="I9:I33" si="4">E9*C9</f>
        <v>0</v>
      </c>
      <c r="J9" s="2">
        <f t="shared" ref="J9:J33" si="5">$F9*C9</f>
        <v>0</v>
      </c>
      <c r="K9" s="2"/>
      <c r="L9" s="2"/>
      <c r="M9" s="2"/>
      <c r="N9" s="2"/>
    </row>
    <row r="10" spans="1:14" ht="15.75" thickBot="1" x14ac:dyDescent="0.3">
      <c r="A10" s="6">
        <v>14</v>
      </c>
      <c r="B10" s="4">
        <v>1</v>
      </c>
      <c r="C10" s="29">
        <v>45</v>
      </c>
      <c r="D10" s="2"/>
      <c r="E10" s="2"/>
      <c r="F10" s="2"/>
      <c r="G10" s="2"/>
      <c r="H10" s="2">
        <f t="shared" si="3"/>
        <v>0</v>
      </c>
      <c r="I10" s="2">
        <f t="shared" si="4"/>
        <v>0</v>
      </c>
      <c r="J10" s="2">
        <f t="shared" si="5"/>
        <v>0</v>
      </c>
      <c r="K10" s="2"/>
      <c r="L10" s="2" t="s">
        <v>47</v>
      </c>
      <c r="M10" s="2" t="s">
        <v>48</v>
      </c>
      <c r="N10" s="2"/>
    </row>
    <row r="11" spans="1:14" ht="15.75" thickBot="1" x14ac:dyDescent="0.3">
      <c r="A11" s="6">
        <v>14</v>
      </c>
      <c r="B11" s="4">
        <v>2</v>
      </c>
      <c r="C11" s="29">
        <v>78</v>
      </c>
      <c r="D11" s="2"/>
      <c r="E11" s="2">
        <v>10</v>
      </c>
      <c r="F11" s="2"/>
      <c r="G11" s="2"/>
      <c r="H11" s="2">
        <f t="shared" si="3"/>
        <v>0</v>
      </c>
      <c r="I11" s="2">
        <f t="shared" si="4"/>
        <v>780</v>
      </c>
      <c r="J11" s="2">
        <f t="shared" si="5"/>
        <v>0</v>
      </c>
      <c r="K11" s="2"/>
      <c r="L11" s="2">
        <v>1.7000000000000001E-2</v>
      </c>
      <c r="M11" s="2">
        <v>630</v>
      </c>
      <c r="N11" s="32">
        <f>+L11*M11</f>
        <v>10.71</v>
      </c>
    </row>
    <row r="12" spans="1:14" x14ac:dyDescent="0.25">
      <c r="A12" s="6">
        <v>14</v>
      </c>
      <c r="B12" s="4">
        <v>3</v>
      </c>
      <c r="C12" s="29">
        <v>105</v>
      </c>
      <c r="D12" s="2"/>
      <c r="E12" s="2"/>
      <c r="F12" s="2"/>
      <c r="G12" s="2"/>
      <c r="H12" s="2">
        <f t="shared" si="3"/>
        <v>0</v>
      </c>
      <c r="I12" s="2">
        <f t="shared" si="4"/>
        <v>0</v>
      </c>
      <c r="J12" s="2">
        <f t="shared" si="5"/>
        <v>0</v>
      </c>
      <c r="K12" s="2"/>
      <c r="L12" s="2"/>
      <c r="M12" s="2"/>
    </row>
    <row r="13" spans="1:14" x14ac:dyDescent="0.25">
      <c r="A13" s="6">
        <v>16</v>
      </c>
      <c r="B13" s="4">
        <v>1</v>
      </c>
      <c r="C13" s="29">
        <v>60</v>
      </c>
      <c r="D13" s="2"/>
      <c r="E13" s="2"/>
      <c r="F13" s="2"/>
      <c r="G13" s="2"/>
      <c r="H13" s="2">
        <f t="shared" si="3"/>
        <v>0</v>
      </c>
      <c r="I13" s="2">
        <f t="shared" si="4"/>
        <v>0</v>
      </c>
      <c r="J13" s="2">
        <f t="shared" si="5"/>
        <v>0</v>
      </c>
      <c r="K13" s="2"/>
      <c r="L13" s="2"/>
      <c r="M13" s="2"/>
    </row>
    <row r="14" spans="1:14" x14ac:dyDescent="0.25">
      <c r="A14" s="6">
        <v>16</v>
      </c>
      <c r="B14" s="4">
        <v>2</v>
      </c>
      <c r="C14" s="29">
        <v>106</v>
      </c>
      <c r="D14" s="2"/>
      <c r="E14" s="2"/>
      <c r="F14" s="2"/>
      <c r="G14" s="2"/>
      <c r="H14" s="2">
        <f t="shared" si="3"/>
        <v>0</v>
      </c>
      <c r="I14" s="2">
        <f t="shared" si="4"/>
        <v>0</v>
      </c>
      <c r="J14" s="2">
        <f t="shared" si="5"/>
        <v>0</v>
      </c>
      <c r="K14" s="2"/>
      <c r="L14" s="2"/>
      <c r="M14" s="2"/>
    </row>
    <row r="15" spans="1:14" x14ac:dyDescent="0.25">
      <c r="A15" s="6">
        <v>16</v>
      </c>
      <c r="B15" s="4">
        <v>3</v>
      </c>
      <c r="C15" s="29">
        <v>143</v>
      </c>
      <c r="D15" s="2">
        <v>10</v>
      </c>
      <c r="E15" s="2">
        <v>20</v>
      </c>
      <c r="F15" s="2"/>
      <c r="G15" s="2"/>
      <c r="H15" s="2">
        <f t="shared" si="3"/>
        <v>1430</v>
      </c>
      <c r="I15" s="2">
        <f t="shared" si="4"/>
        <v>2860</v>
      </c>
      <c r="J15" s="2">
        <f t="shared" si="5"/>
        <v>0</v>
      </c>
      <c r="K15" s="2"/>
      <c r="L15" s="2"/>
      <c r="M15" s="2"/>
    </row>
    <row r="16" spans="1:14" x14ac:dyDescent="0.25">
      <c r="A16" s="6">
        <v>16</v>
      </c>
      <c r="B16" s="4">
        <v>4</v>
      </c>
      <c r="C16" s="29">
        <v>180</v>
      </c>
      <c r="D16" s="2">
        <v>20</v>
      </c>
      <c r="E16" s="2">
        <v>10</v>
      </c>
      <c r="F16" s="2"/>
      <c r="G16" s="2"/>
      <c r="H16" s="2">
        <f t="shared" si="3"/>
        <v>3600</v>
      </c>
      <c r="I16" s="2">
        <f t="shared" si="4"/>
        <v>1800</v>
      </c>
      <c r="J16" s="2">
        <f t="shared" si="5"/>
        <v>0</v>
      </c>
      <c r="K16" s="2"/>
      <c r="L16" s="2"/>
      <c r="M16" s="2"/>
    </row>
    <row r="17" spans="1:13" x14ac:dyDescent="0.25">
      <c r="A17" s="6">
        <v>16</v>
      </c>
      <c r="B17" s="4">
        <v>5</v>
      </c>
      <c r="C17" s="29">
        <v>210</v>
      </c>
      <c r="D17" s="2"/>
      <c r="E17" s="2"/>
      <c r="F17" s="2"/>
      <c r="G17" s="2"/>
      <c r="H17" s="2">
        <f t="shared" si="3"/>
        <v>0</v>
      </c>
      <c r="I17" s="2">
        <f t="shared" si="4"/>
        <v>0</v>
      </c>
      <c r="J17" s="2">
        <f t="shared" si="5"/>
        <v>0</v>
      </c>
      <c r="K17" s="2"/>
      <c r="L17" s="2"/>
      <c r="M17" s="2"/>
    </row>
    <row r="18" spans="1:13" x14ac:dyDescent="0.25">
      <c r="A18" s="6">
        <v>18</v>
      </c>
      <c r="B18" s="4">
        <v>1</v>
      </c>
      <c r="C18" s="29">
        <v>78</v>
      </c>
      <c r="D18" s="2"/>
      <c r="E18" s="2"/>
      <c r="F18" s="2"/>
      <c r="G18" s="2"/>
      <c r="H18" s="2">
        <f t="shared" si="3"/>
        <v>0</v>
      </c>
      <c r="I18" s="2">
        <f t="shared" si="4"/>
        <v>0</v>
      </c>
      <c r="J18" s="2">
        <f t="shared" si="5"/>
        <v>0</v>
      </c>
      <c r="K18" s="2"/>
      <c r="L18" s="2"/>
      <c r="M18" s="2"/>
    </row>
    <row r="19" spans="1:13" x14ac:dyDescent="0.25">
      <c r="A19" s="6">
        <v>18</v>
      </c>
      <c r="B19" s="4">
        <v>2</v>
      </c>
      <c r="C19" s="29">
        <v>136</v>
      </c>
      <c r="D19" s="2"/>
      <c r="E19" s="2"/>
      <c r="F19" s="2"/>
      <c r="G19" s="2"/>
      <c r="H19" s="2">
        <f t="shared" si="3"/>
        <v>0</v>
      </c>
      <c r="I19" s="2">
        <f t="shared" si="4"/>
        <v>0</v>
      </c>
      <c r="J19" s="2">
        <f t="shared" si="5"/>
        <v>0</v>
      </c>
      <c r="K19" s="2"/>
      <c r="L19" s="2"/>
      <c r="M19" s="2"/>
    </row>
    <row r="20" spans="1:13" x14ac:dyDescent="0.25">
      <c r="A20" s="6">
        <v>18</v>
      </c>
      <c r="B20" s="4">
        <v>3</v>
      </c>
      <c r="C20" s="29">
        <v>184</v>
      </c>
      <c r="D20" s="2"/>
      <c r="E20" s="2">
        <v>10</v>
      </c>
      <c r="F20" s="2"/>
      <c r="G20" s="2"/>
      <c r="H20" s="2">
        <f t="shared" si="3"/>
        <v>0</v>
      </c>
      <c r="I20" s="2">
        <f t="shared" si="4"/>
        <v>1840</v>
      </c>
      <c r="J20" s="2">
        <f t="shared" si="5"/>
        <v>0</v>
      </c>
      <c r="K20" s="2"/>
      <c r="L20" s="2"/>
      <c r="M20" s="2"/>
    </row>
    <row r="21" spans="1:13" x14ac:dyDescent="0.25">
      <c r="A21" s="6">
        <v>18</v>
      </c>
      <c r="B21" s="4">
        <v>4</v>
      </c>
      <c r="C21" s="29">
        <v>233</v>
      </c>
      <c r="D21" s="2">
        <v>10</v>
      </c>
      <c r="E21" s="2">
        <v>10</v>
      </c>
      <c r="F21" s="2"/>
      <c r="G21" s="2"/>
      <c r="H21" s="2">
        <f t="shared" si="3"/>
        <v>2330</v>
      </c>
      <c r="I21" s="2">
        <f t="shared" si="4"/>
        <v>2330</v>
      </c>
      <c r="J21" s="2">
        <f t="shared" si="5"/>
        <v>0</v>
      </c>
      <c r="K21" s="2"/>
      <c r="L21" s="2"/>
      <c r="M21" s="2"/>
    </row>
    <row r="22" spans="1:13" x14ac:dyDescent="0.25">
      <c r="A22" s="6">
        <v>18</v>
      </c>
      <c r="B22" s="4">
        <v>5</v>
      </c>
      <c r="C22" s="29">
        <v>274</v>
      </c>
      <c r="D22" s="2">
        <v>10</v>
      </c>
      <c r="E22" s="2"/>
      <c r="F22" s="2">
        <v>10</v>
      </c>
      <c r="G22" s="2"/>
      <c r="H22" s="2">
        <f t="shared" si="3"/>
        <v>2740</v>
      </c>
      <c r="I22" s="2">
        <f t="shared" si="4"/>
        <v>0</v>
      </c>
      <c r="J22" s="2">
        <f t="shared" si="5"/>
        <v>2740</v>
      </c>
      <c r="K22" s="2"/>
      <c r="L22" s="2"/>
      <c r="M22" s="2"/>
    </row>
    <row r="23" spans="1:13" x14ac:dyDescent="0.25">
      <c r="A23" s="6">
        <v>18</v>
      </c>
      <c r="B23" s="4">
        <v>6</v>
      </c>
      <c r="C23" s="29">
        <v>314</v>
      </c>
      <c r="D23" s="2"/>
      <c r="E23" s="2"/>
      <c r="F23" s="2"/>
      <c r="G23" s="2"/>
      <c r="H23" s="2">
        <f t="shared" si="3"/>
        <v>0</v>
      </c>
      <c r="I23" s="2">
        <f t="shared" si="4"/>
        <v>0</v>
      </c>
      <c r="J23" s="2">
        <f t="shared" si="5"/>
        <v>0</v>
      </c>
      <c r="K23" s="2"/>
      <c r="L23" s="2"/>
      <c r="M23" s="2"/>
    </row>
    <row r="24" spans="1:13" x14ac:dyDescent="0.25">
      <c r="A24" s="6">
        <v>20</v>
      </c>
      <c r="B24" s="4">
        <v>1</v>
      </c>
      <c r="C24" s="29">
        <v>99</v>
      </c>
      <c r="D24" s="2"/>
      <c r="E24" s="2"/>
      <c r="F24" s="2"/>
      <c r="G24" s="2"/>
      <c r="H24" s="2">
        <f t="shared" si="3"/>
        <v>0</v>
      </c>
      <c r="I24" s="2">
        <f t="shared" si="4"/>
        <v>0</v>
      </c>
      <c r="J24" s="2">
        <f t="shared" si="5"/>
        <v>0</v>
      </c>
      <c r="K24" s="2"/>
      <c r="L24" s="2"/>
      <c r="M24" s="2"/>
    </row>
    <row r="25" spans="1:13" x14ac:dyDescent="0.25">
      <c r="A25" s="6">
        <v>20</v>
      </c>
      <c r="B25" s="4">
        <v>2</v>
      </c>
      <c r="C25" s="29">
        <v>171</v>
      </c>
      <c r="D25" s="2">
        <v>10</v>
      </c>
      <c r="E25" s="2"/>
      <c r="F25" s="2"/>
      <c r="G25" s="2"/>
      <c r="H25" s="2">
        <f t="shared" si="3"/>
        <v>1710</v>
      </c>
      <c r="I25" s="2">
        <f t="shared" si="4"/>
        <v>0</v>
      </c>
      <c r="J25" s="2">
        <f t="shared" si="5"/>
        <v>0</v>
      </c>
      <c r="K25" s="2"/>
      <c r="L25" s="2"/>
      <c r="M25" s="2"/>
    </row>
    <row r="26" spans="1:13" x14ac:dyDescent="0.25">
      <c r="A26" s="6">
        <v>20</v>
      </c>
      <c r="B26" s="5">
        <v>3</v>
      </c>
      <c r="C26" s="30">
        <v>234</v>
      </c>
      <c r="D26" s="2">
        <v>10</v>
      </c>
      <c r="E26" s="2">
        <v>10</v>
      </c>
      <c r="F26" s="2"/>
      <c r="G26" s="2"/>
      <c r="H26" s="2">
        <f t="shared" si="3"/>
        <v>2340</v>
      </c>
      <c r="I26" s="2">
        <f t="shared" si="4"/>
        <v>2340</v>
      </c>
      <c r="J26" s="2">
        <f t="shared" si="5"/>
        <v>0</v>
      </c>
      <c r="K26" s="2"/>
      <c r="L26" s="2"/>
      <c r="M26" s="2"/>
    </row>
    <row r="27" spans="1:13" x14ac:dyDescent="0.25">
      <c r="A27" s="6">
        <v>20</v>
      </c>
      <c r="B27" s="5">
        <v>4</v>
      </c>
      <c r="C27" s="30">
        <v>296</v>
      </c>
      <c r="D27" s="2">
        <v>20</v>
      </c>
      <c r="E27" s="2">
        <v>20</v>
      </c>
      <c r="F27" s="2"/>
      <c r="G27" s="2"/>
      <c r="H27" s="2">
        <f t="shared" si="3"/>
        <v>5920</v>
      </c>
      <c r="I27" s="2">
        <f t="shared" si="4"/>
        <v>5920</v>
      </c>
      <c r="J27" s="2">
        <f t="shared" si="5"/>
        <v>0</v>
      </c>
      <c r="K27" s="2"/>
      <c r="L27" s="2"/>
      <c r="M27" s="2"/>
    </row>
    <row r="28" spans="1:13" x14ac:dyDescent="0.25">
      <c r="A28" s="6">
        <v>20</v>
      </c>
      <c r="B28" s="4">
        <v>5</v>
      </c>
      <c r="C28" s="29">
        <v>348</v>
      </c>
      <c r="D28" s="2"/>
      <c r="E28" s="2"/>
      <c r="F28" s="2"/>
      <c r="G28" s="2"/>
      <c r="H28" s="2">
        <f t="shared" si="3"/>
        <v>0</v>
      </c>
      <c r="I28" s="2">
        <f t="shared" si="4"/>
        <v>0</v>
      </c>
      <c r="J28" s="2">
        <f t="shared" si="5"/>
        <v>0</v>
      </c>
      <c r="K28" s="2"/>
      <c r="L28" s="2"/>
      <c r="M28" s="2"/>
    </row>
    <row r="29" spans="1:13" x14ac:dyDescent="0.25">
      <c r="A29" s="6">
        <v>20</v>
      </c>
      <c r="B29" s="4">
        <v>6</v>
      </c>
      <c r="C29" s="29">
        <v>400</v>
      </c>
      <c r="D29" s="2"/>
      <c r="E29" s="2"/>
      <c r="F29" s="2"/>
      <c r="G29" s="2"/>
      <c r="H29" s="2">
        <f t="shared" si="3"/>
        <v>0</v>
      </c>
      <c r="I29" s="2">
        <f t="shared" si="4"/>
        <v>0</v>
      </c>
      <c r="J29" s="2">
        <f t="shared" si="5"/>
        <v>0</v>
      </c>
      <c r="K29" s="2"/>
      <c r="L29" s="2"/>
      <c r="M29" s="2"/>
    </row>
    <row r="30" spans="1:13" x14ac:dyDescent="0.25">
      <c r="A30" s="6">
        <v>22</v>
      </c>
      <c r="B30" s="4">
        <v>1</v>
      </c>
      <c r="C30" s="29">
        <v>121</v>
      </c>
      <c r="F30" s="2"/>
      <c r="G30" s="2"/>
      <c r="H30" s="2">
        <f t="shared" si="3"/>
        <v>0</v>
      </c>
      <c r="I30" s="2">
        <f t="shared" si="4"/>
        <v>0</v>
      </c>
      <c r="J30" s="2">
        <f t="shared" si="5"/>
        <v>0</v>
      </c>
      <c r="K30" s="2"/>
      <c r="L30" s="2"/>
      <c r="M30" s="2"/>
    </row>
    <row r="31" spans="1:13" x14ac:dyDescent="0.25">
      <c r="A31" s="6">
        <v>22</v>
      </c>
      <c r="B31" s="4">
        <v>2</v>
      </c>
      <c r="C31" s="29">
        <v>211</v>
      </c>
      <c r="D31" s="2"/>
      <c r="E31" s="2"/>
      <c r="F31" s="2"/>
      <c r="G31" s="2"/>
      <c r="H31" s="2">
        <f t="shared" si="3"/>
        <v>0</v>
      </c>
      <c r="I31" s="2">
        <f t="shared" si="4"/>
        <v>0</v>
      </c>
      <c r="J31" s="2">
        <f t="shared" si="5"/>
        <v>0</v>
      </c>
      <c r="K31" s="2"/>
      <c r="L31" s="2"/>
      <c r="M31" s="2"/>
    </row>
    <row r="32" spans="1:13" x14ac:dyDescent="0.25">
      <c r="A32" s="6">
        <v>22</v>
      </c>
      <c r="B32" s="4">
        <v>3</v>
      </c>
      <c r="C32" s="29">
        <v>290</v>
      </c>
      <c r="D32" s="2">
        <v>10</v>
      </c>
      <c r="E32" s="2"/>
      <c r="F32" s="2"/>
      <c r="G32" s="2"/>
      <c r="H32" s="2">
        <f t="shared" si="3"/>
        <v>2900</v>
      </c>
      <c r="I32" s="2">
        <f t="shared" si="4"/>
        <v>0</v>
      </c>
      <c r="J32" s="2">
        <f t="shared" si="5"/>
        <v>0</v>
      </c>
      <c r="K32" s="2"/>
      <c r="L32" s="2"/>
      <c r="M32" s="2"/>
    </row>
    <row r="33" spans="1:13" x14ac:dyDescent="0.25">
      <c r="A33" s="6">
        <v>22</v>
      </c>
      <c r="B33" s="4">
        <v>4</v>
      </c>
      <c r="C33" s="29">
        <v>368</v>
      </c>
      <c r="D33" s="2"/>
      <c r="E33" s="2">
        <v>20</v>
      </c>
      <c r="F33" s="2"/>
      <c r="G33" s="2"/>
      <c r="H33" s="2">
        <f t="shared" si="3"/>
        <v>0</v>
      </c>
      <c r="I33" s="2">
        <f t="shared" si="4"/>
        <v>7360</v>
      </c>
      <c r="J33" s="2">
        <f t="shared" si="5"/>
        <v>0</v>
      </c>
      <c r="K33" s="2"/>
      <c r="L33" s="2"/>
      <c r="M33" s="2"/>
    </row>
    <row r="34" spans="1:13" x14ac:dyDescent="0.25">
      <c r="A34" s="6">
        <v>22</v>
      </c>
      <c r="B34" s="4">
        <v>5</v>
      </c>
      <c r="C34" s="29">
        <v>434</v>
      </c>
      <c r="D34" s="2">
        <v>10</v>
      </c>
      <c r="E34" s="2"/>
      <c r="F34" s="2"/>
      <c r="G34" s="2"/>
      <c r="H34" s="2">
        <f t="shared" ref="H34:H35" si="6">D34*C34</f>
        <v>4340</v>
      </c>
      <c r="I34" s="2">
        <f t="shared" ref="I34:I35" si="7">E34*C34</f>
        <v>0</v>
      </c>
      <c r="J34" s="2">
        <f t="shared" ref="J34:J35" si="8">$F34*C34</f>
        <v>0</v>
      </c>
      <c r="K34" s="2"/>
      <c r="L34" s="2"/>
      <c r="M34" s="2"/>
    </row>
    <row r="35" spans="1:13" x14ac:dyDescent="0.25">
      <c r="A35" s="6">
        <v>22</v>
      </c>
      <c r="B35" s="2">
        <v>6</v>
      </c>
      <c r="C35" s="29">
        <v>500</v>
      </c>
      <c r="D35" s="2"/>
      <c r="E35" s="2"/>
      <c r="F35" s="2"/>
      <c r="G35" s="2"/>
      <c r="H35" s="2">
        <f t="shared" si="6"/>
        <v>0</v>
      </c>
      <c r="I35" s="2">
        <f t="shared" si="7"/>
        <v>0</v>
      </c>
      <c r="J35" s="2">
        <f t="shared" si="8"/>
        <v>0</v>
      </c>
      <c r="K35" s="2"/>
      <c r="L35" s="2"/>
      <c r="M35" s="2"/>
    </row>
    <row r="36" spans="1:13" x14ac:dyDescent="0.25">
      <c r="B36" s="2"/>
      <c r="H36"/>
      <c r="K36" s="2"/>
      <c r="L36" s="2"/>
      <c r="M36" s="2"/>
    </row>
    <row r="37" spans="1:13" x14ac:dyDescent="0.25">
      <c r="H37"/>
      <c r="K37" s="2"/>
      <c r="L37" s="2"/>
      <c r="M37" s="2"/>
    </row>
    <row r="38" spans="1:13" x14ac:dyDescent="0.25">
      <c r="H38"/>
      <c r="K38" s="2"/>
      <c r="L38" s="2"/>
      <c r="M38" s="2"/>
    </row>
    <row r="39" spans="1:13" x14ac:dyDescent="0.25">
      <c r="H39" s="2"/>
      <c r="K39" s="2"/>
      <c r="L39" s="2"/>
      <c r="M39" s="2"/>
    </row>
    <row r="40" spans="1:13" x14ac:dyDescent="0.25">
      <c r="G40" s="2"/>
      <c r="H40" s="2"/>
      <c r="K40" s="2"/>
      <c r="L40" s="2"/>
      <c r="M40" s="2"/>
    </row>
    <row r="41" spans="1:13" x14ac:dyDescent="0.25">
      <c r="G41" s="2"/>
      <c r="H41"/>
      <c r="K41" s="2"/>
      <c r="L41" s="2"/>
      <c r="M41" s="2"/>
    </row>
    <row r="42" spans="1:13" x14ac:dyDescent="0.25">
      <c r="H42"/>
      <c r="K42" s="2"/>
      <c r="L42" s="2"/>
      <c r="M42" s="2"/>
    </row>
    <row r="43" spans="1:13" x14ac:dyDescent="0.25">
      <c r="H43"/>
      <c r="K43" s="2"/>
      <c r="L43" s="2"/>
      <c r="M43" s="2"/>
    </row>
    <row r="44" spans="1:13" x14ac:dyDescent="0.25">
      <c r="H44"/>
      <c r="K44" s="2"/>
      <c r="L44" s="2"/>
      <c r="M44" s="2"/>
    </row>
    <row r="45" spans="1:13" x14ac:dyDescent="0.25">
      <c r="H45"/>
      <c r="K45" s="2"/>
      <c r="L45" s="2"/>
      <c r="M45" s="2"/>
    </row>
    <row r="46" spans="1:13" x14ac:dyDescent="0.25">
      <c r="H46"/>
      <c r="K46" s="2"/>
      <c r="L46" s="2"/>
      <c r="M46" s="2"/>
    </row>
    <row r="47" spans="1:13" x14ac:dyDescent="0.25">
      <c r="H47"/>
      <c r="K47" s="2"/>
      <c r="L47" s="2"/>
      <c r="M47" s="2"/>
    </row>
    <row r="48" spans="1:13" x14ac:dyDescent="0.25">
      <c r="H48"/>
      <c r="K48" s="2"/>
      <c r="L48" s="2"/>
      <c r="M48" s="2"/>
    </row>
    <row r="49" spans="8:17" x14ac:dyDescent="0.25">
      <c r="H49"/>
      <c r="K49" s="2"/>
      <c r="L49" s="2"/>
      <c r="M49" s="2"/>
    </row>
    <row r="50" spans="8:17" ht="15" hidden="1" customHeight="1" x14ac:dyDescent="0.25">
      <c r="H50"/>
      <c r="K50" s="2"/>
      <c r="L50" s="2"/>
      <c r="M50" s="2"/>
    </row>
    <row r="51" spans="8:17" ht="15" hidden="1" customHeight="1" x14ac:dyDescent="0.25">
      <c r="H51"/>
      <c r="K51" s="2"/>
      <c r="L51" s="2"/>
      <c r="M51" s="2"/>
    </row>
    <row r="52" spans="8:17" ht="15" hidden="1" customHeight="1" x14ac:dyDescent="0.25">
      <c r="H52"/>
      <c r="K52" s="2"/>
      <c r="L52" s="2"/>
      <c r="M52" s="2"/>
    </row>
    <row r="53" spans="8:17" ht="15" hidden="1" customHeight="1" x14ac:dyDescent="0.25">
      <c r="H53"/>
      <c r="K53" s="2"/>
      <c r="L53" s="2"/>
      <c r="M53" s="2"/>
    </row>
    <row r="54" spans="8:17" ht="15" hidden="1" customHeight="1" x14ac:dyDescent="0.25">
      <c r="H54"/>
      <c r="K54" s="2"/>
      <c r="L54" s="2"/>
      <c r="M54" s="2"/>
    </row>
    <row r="55" spans="8:17" ht="15" hidden="1" customHeight="1" x14ac:dyDescent="0.25">
      <c r="H55"/>
      <c r="K55" s="2"/>
      <c r="L55" s="2"/>
      <c r="M55" s="2"/>
    </row>
    <row r="56" spans="8:17" ht="15" hidden="1" customHeight="1" x14ac:dyDescent="0.25">
      <c r="H56"/>
      <c r="K56" s="2" t="s">
        <v>14</v>
      </c>
      <c r="L56" s="2"/>
      <c r="M56" s="2"/>
    </row>
    <row r="57" spans="8:17" x14ac:dyDescent="0.25">
      <c r="H57"/>
      <c r="K57" s="2"/>
      <c r="L57" s="2"/>
      <c r="M57" s="2"/>
    </row>
    <row r="58" spans="8:17" x14ac:dyDescent="0.25">
      <c r="H58"/>
      <c r="K58" s="2"/>
      <c r="L58" s="2"/>
      <c r="M58" s="2"/>
    </row>
    <row r="59" spans="8:17" x14ac:dyDescent="0.25">
      <c r="H59"/>
      <c r="K59" s="2"/>
      <c r="L59" s="2"/>
      <c r="M59" s="2"/>
      <c r="N59" s="2"/>
      <c r="O59" s="7"/>
      <c r="P59" s="2"/>
      <c r="Q59" s="2"/>
    </row>
    <row r="60" spans="8:17" x14ac:dyDescent="0.25">
      <c r="H60"/>
      <c r="K60" s="2"/>
      <c r="L60" s="2"/>
      <c r="M60" s="2"/>
      <c r="N60" s="2"/>
      <c r="O60" s="7"/>
      <c r="P60" s="2"/>
      <c r="Q60" s="2"/>
    </row>
    <row r="61" spans="8:17" x14ac:dyDescent="0.25">
      <c r="H61"/>
      <c r="K61" s="3"/>
      <c r="L61" s="2"/>
      <c r="M61" s="2"/>
      <c r="N61" s="2"/>
      <c r="O61" s="7"/>
      <c r="P61" s="2"/>
      <c r="Q61" s="2"/>
    </row>
    <row r="62" spans="8:17" x14ac:dyDescent="0.25">
      <c r="H62"/>
      <c r="K62" s="2"/>
      <c r="L62" s="2"/>
    </row>
    <row r="63" spans="8:17" x14ac:dyDescent="0.25">
      <c r="H63"/>
    </row>
    <row r="64" spans="8:17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  <row r="70" spans="8:8" x14ac:dyDescent="0.25">
      <c r="H70"/>
    </row>
    <row r="71" spans="8:8" x14ac:dyDescent="0.25">
      <c r="H71"/>
    </row>
    <row r="72" spans="8:8" x14ac:dyDescent="0.25">
      <c r="H72"/>
    </row>
    <row r="73" spans="8:8" x14ac:dyDescent="0.25">
      <c r="H73"/>
    </row>
    <row r="74" spans="8:8" x14ac:dyDescent="0.25">
      <c r="H74"/>
    </row>
    <row r="75" spans="8:8" x14ac:dyDescent="0.25">
      <c r="H75"/>
    </row>
    <row r="76" spans="8:8" x14ac:dyDescent="0.25">
      <c r="H76"/>
    </row>
    <row r="77" spans="8:8" x14ac:dyDescent="0.25">
      <c r="H77"/>
    </row>
    <row r="78" spans="8:8" x14ac:dyDescent="0.25">
      <c r="H78"/>
    </row>
    <row r="79" spans="8:8" x14ac:dyDescent="0.25">
      <c r="H79"/>
    </row>
    <row r="80" spans="8:8" x14ac:dyDescent="0.25">
      <c r="H80"/>
    </row>
    <row r="81" spans="8:8" x14ac:dyDescent="0.25">
      <c r="H81"/>
    </row>
    <row r="82" spans="8:8" x14ac:dyDescent="0.25">
      <c r="H82"/>
    </row>
    <row r="83" spans="8:8" x14ac:dyDescent="0.25">
      <c r="H83"/>
    </row>
    <row r="84" spans="8:8" x14ac:dyDescent="0.25">
      <c r="H84"/>
    </row>
    <row r="85" spans="8:8" x14ac:dyDescent="0.25">
      <c r="H85"/>
    </row>
    <row r="86" spans="8:8" x14ac:dyDescent="0.25">
      <c r="H86"/>
    </row>
    <row r="87" spans="8:8" x14ac:dyDescent="0.25">
      <c r="H87"/>
    </row>
    <row r="88" spans="8:8" x14ac:dyDescent="0.25">
      <c r="H88"/>
    </row>
    <row r="89" spans="8:8" x14ac:dyDescent="0.25">
      <c r="H89"/>
    </row>
    <row r="90" spans="8:8" x14ac:dyDescent="0.25">
      <c r="H90"/>
    </row>
    <row r="91" spans="8:8" x14ac:dyDescent="0.25">
      <c r="H91"/>
    </row>
    <row r="92" spans="8:8" x14ac:dyDescent="0.25">
      <c r="H92"/>
    </row>
    <row r="93" spans="8:8" x14ac:dyDescent="0.25">
      <c r="H93"/>
    </row>
    <row r="94" spans="8:8" x14ac:dyDescent="0.25">
      <c r="H94"/>
    </row>
    <row r="95" spans="8:8" x14ac:dyDescent="0.25">
      <c r="H95"/>
    </row>
    <row r="96" spans="8:8" x14ac:dyDescent="0.25">
      <c r="H96"/>
    </row>
    <row r="97" spans="8:8" x14ac:dyDescent="0.25">
      <c r="H97"/>
    </row>
    <row r="98" spans="8:8" x14ac:dyDescent="0.25">
      <c r="H98"/>
    </row>
    <row r="99" spans="8:8" x14ac:dyDescent="0.25">
      <c r="H99"/>
    </row>
    <row r="100" spans="8:8" x14ac:dyDescent="0.25">
      <c r="H100"/>
    </row>
    <row r="101" spans="8:8" x14ac:dyDescent="0.25">
      <c r="H101"/>
    </row>
    <row r="102" spans="8:8" x14ac:dyDescent="0.25">
      <c r="H102"/>
    </row>
    <row r="103" spans="8:8" x14ac:dyDescent="0.25">
      <c r="H103"/>
    </row>
    <row r="104" spans="8:8" x14ac:dyDescent="0.25">
      <c r="H104"/>
    </row>
    <row r="105" spans="8:8" x14ac:dyDescent="0.25">
      <c r="H105"/>
    </row>
    <row r="106" spans="8:8" x14ac:dyDescent="0.25">
      <c r="H106"/>
    </row>
    <row r="107" spans="8:8" x14ac:dyDescent="0.25">
      <c r="H107"/>
    </row>
    <row r="108" spans="8:8" x14ac:dyDescent="0.25">
      <c r="H108"/>
    </row>
    <row r="109" spans="8:8" x14ac:dyDescent="0.25">
      <c r="H109"/>
    </row>
    <row r="110" spans="8:8" x14ac:dyDescent="0.25">
      <c r="H110"/>
    </row>
    <row r="111" spans="8:8" x14ac:dyDescent="0.25">
      <c r="H111"/>
    </row>
    <row r="112" spans="8:8" x14ac:dyDescent="0.25">
      <c r="H112"/>
    </row>
    <row r="113" spans="8:8" x14ac:dyDescent="0.25">
      <c r="H113"/>
    </row>
    <row r="114" spans="8:8" x14ac:dyDescent="0.25">
      <c r="H114"/>
    </row>
    <row r="115" spans="8:8" x14ac:dyDescent="0.25">
      <c r="H115"/>
    </row>
    <row r="116" spans="8:8" x14ac:dyDescent="0.25">
      <c r="H116"/>
    </row>
    <row r="117" spans="8:8" x14ac:dyDescent="0.25">
      <c r="H117"/>
    </row>
    <row r="118" spans="8:8" x14ac:dyDescent="0.25">
      <c r="H118"/>
    </row>
    <row r="119" spans="8:8" x14ac:dyDescent="0.25">
      <c r="H119"/>
    </row>
    <row r="120" spans="8:8" x14ac:dyDescent="0.25">
      <c r="H120"/>
    </row>
    <row r="121" spans="8:8" x14ac:dyDescent="0.25">
      <c r="H121"/>
    </row>
    <row r="122" spans="8:8" x14ac:dyDescent="0.25">
      <c r="H122"/>
    </row>
    <row r="123" spans="8:8" x14ac:dyDescent="0.25">
      <c r="H123"/>
    </row>
    <row r="124" spans="8:8" x14ac:dyDescent="0.25">
      <c r="H124"/>
    </row>
    <row r="125" spans="8:8" x14ac:dyDescent="0.25">
      <c r="H125"/>
    </row>
    <row r="126" spans="8:8" x14ac:dyDescent="0.25">
      <c r="H126"/>
    </row>
    <row r="127" spans="8:8" x14ac:dyDescent="0.25">
      <c r="H127"/>
    </row>
    <row r="128" spans="8:8" x14ac:dyDescent="0.25">
      <c r="H128"/>
    </row>
    <row r="129" spans="8:8" x14ac:dyDescent="0.25">
      <c r="H129"/>
    </row>
    <row r="130" spans="8:8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>
      <c r="H142"/>
    </row>
    <row r="143" spans="8:8" x14ac:dyDescent="0.25">
      <c r="H143"/>
    </row>
    <row r="144" spans="8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  <row r="173" spans="8:8" x14ac:dyDescent="0.25">
      <c r="H173"/>
    </row>
    <row r="174" spans="8:8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</sheetData>
  <mergeCells count="1">
    <mergeCell ref="D7:F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3"/>
  <sheetViews>
    <sheetView workbookViewId="0">
      <selection activeCell="C27" sqref="C27"/>
    </sheetView>
  </sheetViews>
  <sheetFormatPr defaultRowHeight="15" x14ac:dyDescent="0.25"/>
  <cols>
    <col min="4" max="4" width="15.28515625" customWidth="1"/>
    <col min="5" max="5" width="5.140625" customWidth="1"/>
    <col min="6" max="6" width="9.85546875" customWidth="1"/>
  </cols>
  <sheetData>
    <row r="5" spans="4:9" x14ac:dyDescent="0.25">
      <c r="D5" s="9" t="s">
        <v>337</v>
      </c>
      <c r="E5" s="9" t="s">
        <v>315</v>
      </c>
      <c r="F5" s="9" t="s">
        <v>338</v>
      </c>
    </row>
    <row r="6" spans="4:9" x14ac:dyDescent="0.25">
      <c r="D6" t="s">
        <v>340</v>
      </c>
      <c r="E6" s="51">
        <v>38</v>
      </c>
      <c r="F6" s="51" t="s">
        <v>341</v>
      </c>
    </row>
    <row r="7" spans="4:9" x14ac:dyDescent="0.25">
      <c r="D7" t="s">
        <v>329</v>
      </c>
      <c r="E7" s="51">
        <v>34</v>
      </c>
      <c r="F7" s="51">
        <v>30</v>
      </c>
    </row>
    <row r="8" spans="4:9" x14ac:dyDescent="0.25">
      <c r="D8" t="s">
        <v>339</v>
      </c>
      <c r="E8" s="51">
        <v>20</v>
      </c>
      <c r="F8" s="51">
        <v>16</v>
      </c>
    </row>
    <row r="9" spans="4:9" x14ac:dyDescent="0.25">
      <c r="D9" t="s">
        <v>332</v>
      </c>
      <c r="E9" s="51">
        <v>86</v>
      </c>
      <c r="F9" s="51">
        <v>33</v>
      </c>
    </row>
    <row r="10" spans="4:9" x14ac:dyDescent="0.25">
      <c r="D10" t="s">
        <v>333</v>
      </c>
      <c r="E10" s="51">
        <v>29</v>
      </c>
      <c r="F10" s="51">
        <v>24</v>
      </c>
    </row>
    <row r="11" spans="4:9" x14ac:dyDescent="0.25">
      <c r="D11" t="s">
        <v>330</v>
      </c>
      <c r="E11" s="51">
        <v>12</v>
      </c>
      <c r="F11" s="51">
        <v>5</v>
      </c>
    </row>
    <row r="12" spans="4:9" x14ac:dyDescent="0.25">
      <c r="D12" t="s">
        <v>331</v>
      </c>
      <c r="E12" s="9">
        <v>839</v>
      </c>
      <c r="F12" s="9">
        <v>107</v>
      </c>
      <c r="I12" s="43"/>
    </row>
    <row r="13" spans="4:9" x14ac:dyDescent="0.25">
      <c r="E13" s="51">
        <f>SUM(E6:E12)</f>
        <v>1058</v>
      </c>
      <c r="F13" s="51">
        <f>SUM(F7:F12)</f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6"/>
  <sheetViews>
    <sheetView zoomScaleNormal="100" workbookViewId="0">
      <selection activeCell="F19" sqref="F19"/>
    </sheetView>
  </sheetViews>
  <sheetFormatPr defaultRowHeight="15" x14ac:dyDescent="0.25"/>
  <cols>
    <col min="4" max="4" width="5.7109375" customWidth="1"/>
    <col min="5" max="5" width="6.42578125" customWidth="1"/>
    <col min="6" max="6" width="5.7109375" customWidth="1"/>
    <col min="7" max="7" width="6" customWidth="1"/>
    <col min="8" max="8" width="5.42578125" customWidth="1"/>
    <col min="9" max="9" width="6.28515625" customWidth="1"/>
    <col min="10" max="11" width="5.7109375" customWidth="1"/>
    <col min="12" max="12" width="7.7109375" bestFit="1" customWidth="1"/>
    <col min="13" max="13" width="7.7109375" customWidth="1"/>
    <col min="14" max="14" width="7.42578125" customWidth="1"/>
    <col min="15" max="15" width="5.5703125" customWidth="1"/>
    <col min="16" max="16" width="6.28515625" customWidth="1"/>
    <col min="17" max="17" width="6" customWidth="1"/>
    <col min="18" max="18" width="6.140625" customWidth="1"/>
    <col min="19" max="19" width="7.140625" customWidth="1"/>
    <col min="20" max="20" width="4.7109375" customWidth="1"/>
    <col min="21" max="23" width="7.7109375" bestFit="1" customWidth="1"/>
    <col min="24" max="24" width="5.5703125" customWidth="1"/>
    <col min="25" max="25" width="6.28515625" customWidth="1"/>
    <col min="26" max="26" width="7.5703125" customWidth="1"/>
    <col min="27" max="27" width="5.5703125" customWidth="1"/>
    <col min="28" max="29" width="6.28515625" customWidth="1"/>
    <col min="30" max="30" width="6.140625" customWidth="1"/>
    <col min="31" max="31" width="7.28515625" customWidth="1"/>
    <col min="32" max="32" width="5.140625" customWidth="1"/>
    <col min="33" max="33" width="7.7109375" bestFit="1" customWidth="1"/>
    <col min="34" max="34" width="7.5703125" customWidth="1"/>
    <col min="35" max="35" width="7.42578125" customWidth="1"/>
    <col min="36" max="36" width="5.7109375" customWidth="1"/>
    <col min="37" max="37" width="6.140625" customWidth="1"/>
    <col min="38" max="38" width="7.7109375" bestFit="1" customWidth="1"/>
    <col min="39" max="39" width="5.7109375" customWidth="1"/>
    <col min="40" max="40" width="6.140625" customWidth="1"/>
    <col min="41" max="41" width="7.7109375" bestFit="1" customWidth="1"/>
    <col min="43" max="43" width="10.140625" style="2" bestFit="1" customWidth="1"/>
    <col min="46" max="46" width="12.85546875" customWidth="1"/>
    <col min="47" max="47" width="15.28515625" customWidth="1"/>
    <col min="48" max="48" width="5.85546875" customWidth="1"/>
    <col min="49" max="49" width="5.5703125" customWidth="1"/>
  </cols>
  <sheetData>
    <row r="1" spans="1:49" x14ac:dyDescent="0.25">
      <c r="A1" t="s">
        <v>55</v>
      </c>
    </row>
    <row r="2" spans="1:49" x14ac:dyDescent="0.25">
      <c r="L2" s="61" t="str">
        <f>L9</f>
        <v>Black Oak</v>
      </c>
      <c r="M2" s="61"/>
      <c r="N2" s="61"/>
      <c r="U2" s="61" t="str">
        <f>U9</f>
        <v>Black Cherry</v>
      </c>
      <c r="V2" s="61"/>
      <c r="W2" s="61"/>
      <c r="Z2" s="2" t="s">
        <v>51</v>
      </c>
      <c r="AG2" s="61" t="str">
        <f>AG9</f>
        <v>White Oak</v>
      </c>
      <c r="AH2" s="61"/>
      <c r="AI2" s="61"/>
      <c r="AL2" s="2" t="s">
        <v>42</v>
      </c>
      <c r="AO2" s="2" t="s">
        <v>53</v>
      </c>
    </row>
    <row r="3" spans="1:49" x14ac:dyDescent="0.25">
      <c r="I3" s="58" t="s">
        <v>5</v>
      </c>
      <c r="J3" s="58"/>
      <c r="K3" s="58"/>
      <c r="L3">
        <f>SUM(L11:L16)</f>
        <v>3.5</v>
      </c>
      <c r="M3">
        <f>SUM(M11:M16)</f>
        <v>7.5</v>
      </c>
      <c r="N3">
        <f>SUM(N11:N16)</f>
        <v>17</v>
      </c>
      <c r="U3">
        <f>SUM(U11:U16)</f>
        <v>1</v>
      </c>
      <c r="V3">
        <f>SUM(V11:V16)</f>
        <v>0</v>
      </c>
      <c r="W3">
        <f>SUM(W11:W16)</f>
        <v>12.5</v>
      </c>
      <c r="Z3">
        <f>SUM(Z11:Z16)</f>
        <v>2.5</v>
      </c>
      <c r="AG3">
        <f>SUM(AG11:AG16)</f>
        <v>1.5</v>
      </c>
      <c r="AH3">
        <f>SUM(AH11:AH16)</f>
        <v>0</v>
      </c>
      <c r="AI3">
        <f>SUM(AI11:AI16)</f>
        <v>3.5</v>
      </c>
      <c r="AL3">
        <f>SUM(AL11:AL16)</f>
        <v>5.5</v>
      </c>
      <c r="AO3">
        <f>SUM(AO11:AO16)</f>
        <v>2.5</v>
      </c>
    </row>
    <row r="4" spans="1:49" x14ac:dyDescent="0.25">
      <c r="C4" t="s">
        <v>15</v>
      </c>
      <c r="I4" s="58" t="s">
        <v>23</v>
      </c>
      <c r="J4" s="58"/>
      <c r="K4" s="58"/>
      <c r="L4">
        <f>L3/$D$7</f>
        <v>0.58333333333333337</v>
      </c>
      <c r="M4">
        <f>M3/$D$7</f>
        <v>1.25</v>
      </c>
      <c r="N4">
        <f>N3/$D$7</f>
        <v>2.8333333333333335</v>
      </c>
      <c r="U4">
        <f t="shared" ref="U4:W4" si="0">U3/$D$7</f>
        <v>0.16666666666666666</v>
      </c>
      <c r="V4">
        <f t="shared" si="0"/>
        <v>0</v>
      </c>
      <c r="W4">
        <f t="shared" si="0"/>
        <v>2.0833333333333335</v>
      </c>
      <c r="Z4">
        <f t="shared" ref="Z4" si="1">Z3/$D$7</f>
        <v>0.41666666666666669</v>
      </c>
      <c r="AG4">
        <f>AG3/$D$7</f>
        <v>0.25</v>
      </c>
      <c r="AH4">
        <f t="shared" ref="AH4:AI4" si="2">AH3/$D$7</f>
        <v>0</v>
      </c>
      <c r="AI4">
        <f t="shared" si="2"/>
        <v>0.58333333333333337</v>
      </c>
      <c r="AL4">
        <f t="shared" ref="AL4" si="3">AL3/$D$7</f>
        <v>0.91666666666666663</v>
      </c>
      <c r="AO4">
        <f t="shared" ref="AO4" si="4">AO3/$D$7</f>
        <v>0.41666666666666669</v>
      </c>
    </row>
    <row r="5" spans="1:49" x14ac:dyDescent="0.25">
      <c r="A5" s="58" t="s">
        <v>24</v>
      </c>
      <c r="B5" s="58"/>
      <c r="C5">
        <f>L5+M5+N5+U5+V5+W5+Z5+AG5+AH5+AI5+AL5+AO5</f>
        <v>66.5</v>
      </c>
      <c r="I5" s="58" t="s">
        <v>24</v>
      </c>
      <c r="J5" s="58"/>
      <c r="K5" s="58"/>
      <c r="L5">
        <f>L4*$D$8</f>
        <v>4.0833333333333339</v>
      </c>
      <c r="M5">
        <f>M4*$D$8</f>
        <v>8.75</v>
      </c>
      <c r="N5">
        <f>N4*$D$8</f>
        <v>19.833333333333336</v>
      </c>
      <c r="U5">
        <f t="shared" ref="U5:W5" si="5">U4*$D$8</f>
        <v>1.1666666666666665</v>
      </c>
      <c r="V5">
        <f t="shared" si="5"/>
        <v>0</v>
      </c>
      <c r="W5">
        <f t="shared" si="5"/>
        <v>14.583333333333334</v>
      </c>
      <c r="Z5">
        <f t="shared" ref="Z5" si="6">Z4*$D$8</f>
        <v>2.916666666666667</v>
      </c>
      <c r="AG5">
        <f t="shared" ref="AG5:AI5" si="7">AG4*$D$8</f>
        <v>1.75</v>
      </c>
      <c r="AH5">
        <f t="shared" si="7"/>
        <v>0</v>
      </c>
      <c r="AI5">
        <f t="shared" si="7"/>
        <v>4.0833333333333339</v>
      </c>
      <c r="AL5">
        <f t="shared" ref="AL5" si="8">AL4*$D$8</f>
        <v>6.4166666666666661</v>
      </c>
      <c r="AO5">
        <f t="shared" ref="AO5" si="9">AO4*$D$8</f>
        <v>2.916666666666667</v>
      </c>
    </row>
    <row r="6" spans="1:49" x14ac:dyDescent="0.25">
      <c r="A6" s="60" t="s">
        <v>28</v>
      </c>
      <c r="B6" s="60"/>
      <c r="C6">
        <f>C5/D8</f>
        <v>9.5</v>
      </c>
    </row>
    <row r="7" spans="1:49" ht="15" customHeight="1" x14ac:dyDescent="0.25">
      <c r="A7" s="61" t="s">
        <v>25</v>
      </c>
      <c r="B7" s="61"/>
      <c r="D7" s="25">
        <v>6</v>
      </c>
      <c r="F7" s="59" t="s">
        <v>29</v>
      </c>
      <c r="G7" s="59" t="s">
        <v>30</v>
      </c>
      <c r="H7" s="59" t="s">
        <v>31</v>
      </c>
      <c r="I7" s="59" t="s">
        <v>32</v>
      </c>
      <c r="J7" s="59" t="s">
        <v>33</v>
      </c>
      <c r="O7" s="59" t="s">
        <v>29</v>
      </c>
      <c r="P7" s="59" t="s">
        <v>30</v>
      </c>
      <c r="Q7" s="59" t="s">
        <v>31</v>
      </c>
      <c r="R7" s="59" t="s">
        <v>32</v>
      </c>
      <c r="S7" s="59" t="s">
        <v>33</v>
      </c>
      <c r="X7" s="59" t="s">
        <v>29</v>
      </c>
      <c r="Y7" s="59" t="s">
        <v>30</v>
      </c>
      <c r="AA7" s="59" t="s">
        <v>29</v>
      </c>
      <c r="AB7" s="59" t="s">
        <v>30</v>
      </c>
      <c r="AC7" s="59" t="s">
        <v>31</v>
      </c>
      <c r="AD7" s="59" t="s">
        <v>32</v>
      </c>
      <c r="AE7" s="59" t="s">
        <v>33</v>
      </c>
      <c r="AJ7" s="59" t="s">
        <v>29</v>
      </c>
      <c r="AK7" s="59" t="s">
        <v>30</v>
      </c>
      <c r="AM7" s="59" t="s">
        <v>29</v>
      </c>
      <c r="AN7" s="59" t="s">
        <v>30</v>
      </c>
    </row>
    <row r="8" spans="1:49" x14ac:dyDescent="0.25">
      <c r="A8" s="61" t="s">
        <v>26</v>
      </c>
      <c r="B8" s="61"/>
      <c r="D8" s="25">
        <v>7</v>
      </c>
      <c r="E8" s="13"/>
      <c r="F8" s="60"/>
      <c r="G8" s="60"/>
      <c r="H8" s="60"/>
      <c r="I8" s="60"/>
      <c r="J8" s="60"/>
      <c r="K8" t="s">
        <v>6</v>
      </c>
      <c r="L8" s="20"/>
      <c r="M8" s="20"/>
      <c r="N8" s="20"/>
      <c r="O8" s="60"/>
      <c r="P8" s="60"/>
      <c r="Q8" s="60"/>
      <c r="R8" s="60"/>
      <c r="S8" s="60"/>
      <c r="T8" t="s">
        <v>6</v>
      </c>
      <c r="U8" s="20"/>
      <c r="V8" s="20"/>
      <c r="W8" s="20"/>
      <c r="X8" s="60"/>
      <c r="Y8" s="60"/>
      <c r="Z8" s="20"/>
      <c r="AA8" s="60"/>
      <c r="AB8" s="60"/>
      <c r="AC8" s="60"/>
      <c r="AD8" s="60"/>
      <c r="AE8" s="60"/>
      <c r="AF8" t="s">
        <v>6</v>
      </c>
      <c r="AG8" s="20"/>
      <c r="AH8" s="20"/>
      <c r="AI8" s="20"/>
      <c r="AJ8" s="60"/>
      <c r="AK8" s="60"/>
      <c r="AL8" s="20"/>
      <c r="AM8" s="60"/>
      <c r="AN8" s="60"/>
      <c r="AO8" s="20"/>
    </row>
    <row r="9" spans="1:49" x14ac:dyDescent="0.25">
      <c r="A9" s="61" t="s">
        <v>27</v>
      </c>
      <c r="B9" s="61"/>
      <c r="D9">
        <f>AVERAGE(D11:D16)</f>
        <v>18.333333333333332</v>
      </c>
      <c r="E9" s="13"/>
      <c r="F9" s="62" t="s">
        <v>49</v>
      </c>
      <c r="G9" s="62"/>
      <c r="H9" s="62"/>
      <c r="I9" s="62"/>
      <c r="J9" s="62"/>
      <c r="K9" s="62"/>
      <c r="L9" s="62" t="str">
        <f>F9</f>
        <v>Black Oak</v>
      </c>
      <c r="M9" s="62"/>
      <c r="N9" s="62"/>
      <c r="O9" s="62" t="s">
        <v>50</v>
      </c>
      <c r="P9" s="62"/>
      <c r="Q9" s="62"/>
      <c r="R9" s="62"/>
      <c r="S9" s="62"/>
      <c r="T9" s="62"/>
      <c r="U9" s="62" t="str">
        <f>O9</f>
        <v>Black Cherry</v>
      </c>
      <c r="V9" s="62"/>
      <c r="W9" s="62"/>
      <c r="X9" s="62" t="s">
        <v>51</v>
      </c>
      <c r="Y9" s="62"/>
      <c r="Z9" s="31"/>
      <c r="AA9" s="62" t="s">
        <v>52</v>
      </c>
      <c r="AB9" s="62"/>
      <c r="AC9" s="62"/>
      <c r="AD9" s="62"/>
      <c r="AE9" s="62"/>
      <c r="AF9" s="62"/>
      <c r="AG9" s="62" t="str">
        <f>AA9</f>
        <v>White Oak</v>
      </c>
      <c r="AH9" s="62"/>
      <c r="AI9" s="62"/>
      <c r="AJ9" s="62" t="s">
        <v>42</v>
      </c>
      <c r="AK9" s="62"/>
      <c r="AL9" s="31"/>
      <c r="AM9" s="62" t="s">
        <v>53</v>
      </c>
      <c r="AN9" s="62"/>
      <c r="AO9" s="31"/>
      <c r="AQ9" s="2">
        <f>SUM(AQ11:AQ16)</f>
        <v>57</v>
      </c>
      <c r="AR9" t="s">
        <v>4</v>
      </c>
    </row>
    <row r="10" spans="1:49" ht="26.25" x14ac:dyDescent="0.25">
      <c r="B10" s="2" t="s">
        <v>8</v>
      </c>
      <c r="D10" t="s">
        <v>7</v>
      </c>
      <c r="E10" s="13" t="s">
        <v>16</v>
      </c>
      <c r="F10" s="26" t="s">
        <v>17</v>
      </c>
      <c r="G10" s="26" t="s">
        <v>18</v>
      </c>
      <c r="H10" s="26" t="s">
        <v>20</v>
      </c>
      <c r="I10" s="26" t="s">
        <v>21</v>
      </c>
      <c r="J10" s="26" t="s">
        <v>17</v>
      </c>
      <c r="K10" s="26" t="s">
        <v>19</v>
      </c>
      <c r="L10" s="21" t="s">
        <v>34</v>
      </c>
      <c r="M10" s="21" t="s">
        <v>35</v>
      </c>
      <c r="N10" s="21" t="s">
        <v>36</v>
      </c>
      <c r="O10" s="26" t="s">
        <v>17</v>
      </c>
      <c r="P10" s="26" t="s">
        <v>18</v>
      </c>
      <c r="Q10" s="26" t="s">
        <v>20</v>
      </c>
      <c r="R10" s="26" t="s">
        <v>21</v>
      </c>
      <c r="S10" s="26" t="s">
        <v>17</v>
      </c>
      <c r="T10" s="26" t="s">
        <v>19</v>
      </c>
      <c r="U10" s="21" t="s">
        <v>34</v>
      </c>
      <c r="V10" s="21" t="s">
        <v>35</v>
      </c>
      <c r="W10" s="21" t="s">
        <v>36</v>
      </c>
      <c r="X10" s="26" t="s">
        <v>17</v>
      </c>
      <c r="Y10" s="26" t="s">
        <v>18</v>
      </c>
      <c r="Z10" s="21" t="s">
        <v>36</v>
      </c>
      <c r="AA10" s="26" t="s">
        <v>17</v>
      </c>
      <c r="AB10" s="26" t="s">
        <v>18</v>
      </c>
      <c r="AC10" s="26" t="s">
        <v>20</v>
      </c>
      <c r="AD10" s="26" t="s">
        <v>21</v>
      </c>
      <c r="AE10" s="26" t="s">
        <v>17</v>
      </c>
      <c r="AF10" s="26" t="s">
        <v>19</v>
      </c>
      <c r="AG10" s="21" t="s">
        <v>34</v>
      </c>
      <c r="AH10" s="21" t="s">
        <v>35</v>
      </c>
      <c r="AI10" s="21" t="s">
        <v>36</v>
      </c>
      <c r="AJ10" s="26" t="s">
        <v>17</v>
      </c>
      <c r="AK10" s="26" t="s">
        <v>18</v>
      </c>
      <c r="AL10" s="21" t="s">
        <v>36</v>
      </c>
      <c r="AM10" s="26" t="s">
        <v>17</v>
      </c>
      <c r="AN10" s="26" t="s">
        <v>18</v>
      </c>
      <c r="AO10" s="21" t="s">
        <v>36</v>
      </c>
      <c r="AQ10" s="23" t="s">
        <v>22</v>
      </c>
      <c r="AT10" s="13"/>
      <c r="AU10" s="13"/>
      <c r="AV10" s="13"/>
      <c r="AW10" s="13"/>
    </row>
    <row r="11" spans="1:49" x14ac:dyDescent="0.25">
      <c r="B11" s="3">
        <f>STDEV(AQ11:AQ16)</f>
        <v>5.4772255750516612</v>
      </c>
      <c r="D11">
        <v>20</v>
      </c>
      <c r="E11" s="24" t="s">
        <v>70</v>
      </c>
      <c r="F11" s="22">
        <v>4</v>
      </c>
      <c r="G11" s="22">
        <v>10</v>
      </c>
      <c r="H11" s="22">
        <v>2</v>
      </c>
      <c r="I11" s="22">
        <v>3</v>
      </c>
      <c r="J11" s="22">
        <v>1</v>
      </c>
      <c r="K11" s="22">
        <v>2</v>
      </c>
      <c r="L11" s="2">
        <f>(J11+K11)/2</f>
        <v>1.5</v>
      </c>
      <c r="M11" s="2">
        <f>((H11+I11)/2)-L11</f>
        <v>1</v>
      </c>
      <c r="N11" s="2">
        <f>((F11+G11)/2)-(L11+M11)</f>
        <v>4.5</v>
      </c>
      <c r="O11" s="22">
        <v>1</v>
      </c>
      <c r="P11" s="22">
        <v>2</v>
      </c>
      <c r="Q11" s="22"/>
      <c r="R11" s="22"/>
      <c r="S11" s="22"/>
      <c r="T11" s="22"/>
      <c r="U11" s="2">
        <f>(S11+T11)/2</f>
        <v>0</v>
      </c>
      <c r="V11" s="2">
        <f>((Q11+R11)/2)-U11</f>
        <v>0</v>
      </c>
      <c r="W11" s="2">
        <f>((O11+P11)/2)-(U11+V11)</f>
        <v>1.5</v>
      </c>
      <c r="X11" s="22">
        <v>1</v>
      </c>
      <c r="Y11" s="22">
        <v>4</v>
      </c>
      <c r="Z11" s="2">
        <f>((X11+Y11)/2)</f>
        <v>2.5</v>
      </c>
      <c r="AA11" s="22"/>
      <c r="AB11" s="22"/>
      <c r="AC11" s="22"/>
      <c r="AD11" s="22"/>
      <c r="AE11" s="22"/>
      <c r="AF11" s="22"/>
      <c r="AG11" s="2">
        <f>(AE11+AF11)/2</f>
        <v>0</v>
      </c>
      <c r="AH11" s="2">
        <f>((AC11+AD11)/2)-AG11</f>
        <v>0</v>
      </c>
      <c r="AI11" s="2">
        <f>((AA11+AB11)/2)-(AG11+AH11)</f>
        <v>0</v>
      </c>
      <c r="AJ11" s="22"/>
      <c r="AK11" s="22"/>
      <c r="AL11" s="2">
        <f>((AJ11+AK11)/2)</f>
        <v>0</v>
      </c>
      <c r="AM11" s="22"/>
      <c r="AN11" s="22"/>
      <c r="AO11" s="2">
        <f>((AM11+AN11)/2)</f>
        <v>0</v>
      </c>
      <c r="AQ11" s="2">
        <f>L11+M11+N11+U11+V11+W11+Z11+AG11+AH11+AI11+AL11+AO11</f>
        <v>11</v>
      </c>
      <c r="AV11" s="2"/>
      <c r="AW11" s="2"/>
    </row>
    <row r="12" spans="1:49" x14ac:dyDescent="0.25">
      <c r="B12" s="2"/>
      <c r="D12">
        <v>10</v>
      </c>
      <c r="E12" s="24" t="s">
        <v>71</v>
      </c>
      <c r="F12" s="25"/>
      <c r="G12" s="25"/>
      <c r="H12" s="25"/>
      <c r="I12" s="25"/>
      <c r="J12" s="25"/>
      <c r="K12" s="25"/>
      <c r="L12" s="2">
        <f t="shared" ref="L12:L16" si="10">(J12+K12)/2</f>
        <v>0</v>
      </c>
      <c r="M12" s="2">
        <f t="shared" ref="M12:M16" si="11">((H12+I12)/2)-L12</f>
        <v>0</v>
      </c>
      <c r="N12" s="2">
        <f t="shared" ref="N12:N16" si="12">((F12+G12)/2)-(L12+M12)</f>
        <v>0</v>
      </c>
      <c r="O12" s="27"/>
      <c r="P12" s="25"/>
      <c r="Q12" s="25"/>
      <c r="R12" s="25"/>
      <c r="S12" s="25"/>
      <c r="T12" s="25"/>
      <c r="U12" s="2">
        <f t="shared" ref="U12:U16" si="13">(S12+T12)/2</f>
        <v>0</v>
      </c>
      <c r="V12" s="2">
        <f t="shared" ref="V12:V16" si="14">((Q12+R12)/2)-U12</f>
        <v>0</v>
      </c>
      <c r="W12" s="2">
        <f t="shared" ref="W12:W16" si="15">((O12+P12)/2)-(U12+V12)</f>
        <v>0</v>
      </c>
      <c r="X12" s="25"/>
      <c r="Y12" s="25"/>
      <c r="Z12" s="2">
        <f t="shared" ref="Z12:Z16" si="16">((X12+Y12)/2)</f>
        <v>0</v>
      </c>
      <c r="AA12" s="25">
        <v>3</v>
      </c>
      <c r="AB12" s="25">
        <v>7</v>
      </c>
      <c r="AC12" s="25">
        <v>1</v>
      </c>
      <c r="AD12" s="25">
        <v>2</v>
      </c>
      <c r="AE12" s="25">
        <v>1</v>
      </c>
      <c r="AF12" s="25">
        <v>2</v>
      </c>
      <c r="AG12" s="2">
        <f t="shared" ref="AG12:AG16" si="17">(AE12+AF12)/2</f>
        <v>1.5</v>
      </c>
      <c r="AH12" s="2">
        <f t="shared" ref="AH12:AH16" si="18">((AC12+AD12)/2)-AG12</f>
        <v>0</v>
      </c>
      <c r="AI12" s="2">
        <f t="shared" ref="AI12:AI16" si="19">((AA12+AB12)/2)-(AG12+AH12)</f>
        <v>3.5</v>
      </c>
      <c r="AJ12" s="25"/>
      <c r="AK12" s="25"/>
      <c r="AL12" s="2">
        <f t="shared" ref="AL12:AL16" si="20">((AJ12+AK12)/2)</f>
        <v>0</v>
      </c>
      <c r="AM12" s="25"/>
      <c r="AN12" s="25"/>
      <c r="AO12" s="2">
        <f t="shared" ref="AO12:AO16" si="21">((AM12+AN12)/2)</f>
        <v>0</v>
      </c>
      <c r="AQ12" s="2">
        <f t="shared" ref="AQ12:AQ16" si="22">L12+M12+N12+U12+V12+W12+Z12+AG12+AH12+AI12+AL12+AO12</f>
        <v>5</v>
      </c>
      <c r="AV12" s="2"/>
      <c r="AW12" s="2"/>
    </row>
    <row r="13" spans="1:49" x14ac:dyDescent="0.25">
      <c r="B13" s="2" t="s">
        <v>9</v>
      </c>
      <c r="D13">
        <v>60</v>
      </c>
      <c r="E13" s="24" t="s">
        <v>72</v>
      </c>
      <c r="F13" s="25"/>
      <c r="G13" s="25"/>
      <c r="H13" s="25"/>
      <c r="I13" s="25"/>
      <c r="J13" s="25"/>
      <c r="K13" s="25"/>
      <c r="L13" s="2">
        <f t="shared" si="10"/>
        <v>0</v>
      </c>
      <c r="M13" s="2">
        <f t="shared" si="11"/>
        <v>0</v>
      </c>
      <c r="N13" s="2">
        <f t="shared" si="12"/>
        <v>0</v>
      </c>
      <c r="O13" s="27">
        <v>1</v>
      </c>
      <c r="P13" s="25">
        <v>4</v>
      </c>
      <c r="Q13" s="25"/>
      <c r="R13" s="25"/>
      <c r="S13" s="25"/>
      <c r="T13" s="25"/>
      <c r="U13" s="2">
        <f t="shared" si="13"/>
        <v>0</v>
      </c>
      <c r="V13" s="2">
        <f t="shared" si="14"/>
        <v>0</v>
      </c>
      <c r="W13" s="2">
        <f t="shared" si="15"/>
        <v>2.5</v>
      </c>
      <c r="X13" s="25"/>
      <c r="Y13" s="25"/>
      <c r="Z13" s="2">
        <f t="shared" si="16"/>
        <v>0</v>
      </c>
      <c r="AA13" s="25"/>
      <c r="AB13" s="25"/>
      <c r="AC13" s="25"/>
      <c r="AD13" s="25"/>
      <c r="AE13" s="25"/>
      <c r="AF13" s="25"/>
      <c r="AG13" s="2">
        <f t="shared" si="17"/>
        <v>0</v>
      </c>
      <c r="AH13" s="2">
        <f t="shared" si="18"/>
        <v>0</v>
      </c>
      <c r="AI13" s="2">
        <f t="shared" si="19"/>
        <v>0</v>
      </c>
      <c r="AJ13" s="25"/>
      <c r="AK13" s="25"/>
      <c r="AL13" s="2">
        <f t="shared" si="20"/>
        <v>0</v>
      </c>
      <c r="AM13" s="25"/>
      <c r="AN13" s="25"/>
      <c r="AO13" s="2">
        <f t="shared" si="21"/>
        <v>0</v>
      </c>
      <c r="AQ13" s="2">
        <f t="shared" si="22"/>
        <v>2.5</v>
      </c>
      <c r="AU13" s="2"/>
      <c r="AV13" s="2"/>
      <c r="AW13" s="2"/>
    </row>
    <row r="14" spans="1:49" x14ac:dyDescent="0.25">
      <c r="B14" s="3">
        <f>AQ9/B24</f>
        <v>9.5</v>
      </c>
      <c r="D14">
        <v>10</v>
      </c>
      <c r="E14" s="24" t="s">
        <v>73</v>
      </c>
      <c r="F14" s="25"/>
      <c r="G14" s="25"/>
      <c r="H14" s="25"/>
      <c r="I14" s="25"/>
      <c r="J14" s="25"/>
      <c r="K14" s="25"/>
      <c r="L14" s="2">
        <f t="shared" si="10"/>
        <v>0</v>
      </c>
      <c r="M14" s="2">
        <f t="shared" si="11"/>
        <v>0</v>
      </c>
      <c r="N14" s="2">
        <f>((F14+G14)/2)-(L14+M14)</f>
        <v>0</v>
      </c>
      <c r="O14" s="27">
        <v>2</v>
      </c>
      <c r="P14" s="25">
        <v>14</v>
      </c>
      <c r="Q14" s="25">
        <v>1</v>
      </c>
      <c r="R14" s="25">
        <v>1</v>
      </c>
      <c r="S14" s="25">
        <v>1</v>
      </c>
      <c r="T14" s="25">
        <v>1</v>
      </c>
      <c r="U14" s="2">
        <f t="shared" si="13"/>
        <v>1</v>
      </c>
      <c r="V14" s="2">
        <f t="shared" si="14"/>
        <v>0</v>
      </c>
      <c r="W14" s="2">
        <f t="shared" si="15"/>
        <v>7</v>
      </c>
      <c r="X14" s="25"/>
      <c r="Y14" s="25"/>
      <c r="Z14" s="2">
        <f t="shared" si="16"/>
        <v>0</v>
      </c>
      <c r="AA14" s="25"/>
      <c r="AB14" s="25"/>
      <c r="AC14" s="25"/>
      <c r="AD14" s="25"/>
      <c r="AE14" s="25"/>
      <c r="AF14" s="25"/>
      <c r="AG14" s="2">
        <f t="shared" si="17"/>
        <v>0</v>
      </c>
      <c r="AH14" s="2">
        <f t="shared" si="18"/>
        <v>0</v>
      </c>
      <c r="AI14" s="2">
        <f t="shared" si="19"/>
        <v>0</v>
      </c>
      <c r="AJ14" s="25"/>
      <c r="AK14" s="25"/>
      <c r="AL14" s="2">
        <f t="shared" si="20"/>
        <v>0</v>
      </c>
      <c r="AM14" s="25"/>
      <c r="AN14" s="25"/>
      <c r="AO14" s="2">
        <f t="shared" si="21"/>
        <v>0</v>
      </c>
      <c r="AQ14" s="2">
        <f t="shared" si="22"/>
        <v>8</v>
      </c>
      <c r="AU14" s="2"/>
      <c r="AV14" s="2"/>
      <c r="AW14" s="2"/>
    </row>
    <row r="15" spans="1:49" x14ac:dyDescent="0.25">
      <c r="B15" s="2"/>
      <c r="D15">
        <v>0</v>
      </c>
      <c r="E15" s="24" t="s">
        <v>74</v>
      </c>
      <c r="F15" s="25">
        <v>5</v>
      </c>
      <c r="G15" s="25">
        <v>19</v>
      </c>
      <c r="H15" s="25">
        <v>4</v>
      </c>
      <c r="I15" s="25">
        <v>5</v>
      </c>
      <c r="J15" s="25">
        <v>1</v>
      </c>
      <c r="K15" s="25">
        <v>1</v>
      </c>
      <c r="L15" s="2">
        <f t="shared" si="10"/>
        <v>1</v>
      </c>
      <c r="M15" s="2">
        <f t="shared" si="11"/>
        <v>3.5</v>
      </c>
      <c r="N15" s="2">
        <f t="shared" si="12"/>
        <v>7.5</v>
      </c>
      <c r="O15" s="27"/>
      <c r="P15" s="25"/>
      <c r="Q15" s="25"/>
      <c r="R15" s="25"/>
      <c r="S15" s="25"/>
      <c r="T15" s="25"/>
      <c r="U15" s="2">
        <f t="shared" si="13"/>
        <v>0</v>
      </c>
      <c r="V15" s="2">
        <f t="shared" si="14"/>
        <v>0</v>
      </c>
      <c r="W15" s="2">
        <f t="shared" si="15"/>
        <v>0</v>
      </c>
      <c r="X15" s="25"/>
      <c r="Y15" s="25"/>
      <c r="Z15" s="2">
        <f t="shared" si="16"/>
        <v>0</v>
      </c>
      <c r="AA15" s="25"/>
      <c r="AB15" s="25"/>
      <c r="AC15" s="25"/>
      <c r="AD15" s="25"/>
      <c r="AE15" s="25"/>
      <c r="AF15" s="25"/>
      <c r="AG15" s="2">
        <f t="shared" si="17"/>
        <v>0</v>
      </c>
      <c r="AH15" s="2">
        <f t="shared" si="18"/>
        <v>0</v>
      </c>
      <c r="AI15" s="2">
        <f t="shared" si="19"/>
        <v>0</v>
      </c>
      <c r="AJ15" s="25">
        <v>2</v>
      </c>
      <c r="AK15" s="25">
        <v>9</v>
      </c>
      <c r="AL15" s="2">
        <f t="shared" si="20"/>
        <v>5.5</v>
      </c>
      <c r="AM15" s="25"/>
      <c r="AN15" s="25"/>
      <c r="AO15" s="2">
        <f t="shared" si="21"/>
        <v>0</v>
      </c>
      <c r="AQ15" s="2">
        <f t="shared" si="22"/>
        <v>17.5</v>
      </c>
      <c r="AU15" s="2"/>
      <c r="AV15" s="2"/>
      <c r="AW15" s="2"/>
    </row>
    <row r="16" spans="1:49" x14ac:dyDescent="0.25">
      <c r="B16" s="2" t="s">
        <v>10</v>
      </c>
      <c r="D16">
        <v>10</v>
      </c>
      <c r="E16" s="24" t="s">
        <v>75</v>
      </c>
      <c r="F16" s="25">
        <v>4</v>
      </c>
      <c r="G16" s="25">
        <v>14</v>
      </c>
      <c r="H16" s="25">
        <v>4</v>
      </c>
      <c r="I16" s="25">
        <v>4</v>
      </c>
      <c r="J16" s="25">
        <v>1</v>
      </c>
      <c r="K16" s="25">
        <v>1</v>
      </c>
      <c r="L16" s="2">
        <f t="shared" si="10"/>
        <v>1</v>
      </c>
      <c r="M16" s="2">
        <f t="shared" si="11"/>
        <v>3</v>
      </c>
      <c r="N16" s="2">
        <f t="shared" si="12"/>
        <v>5</v>
      </c>
      <c r="O16" s="27">
        <v>1</v>
      </c>
      <c r="P16" s="25">
        <v>2</v>
      </c>
      <c r="Q16" s="25"/>
      <c r="R16" s="25"/>
      <c r="S16" s="25"/>
      <c r="T16" s="25"/>
      <c r="U16" s="2">
        <f t="shared" si="13"/>
        <v>0</v>
      </c>
      <c r="V16" s="2">
        <f t="shared" si="14"/>
        <v>0</v>
      </c>
      <c r="W16" s="2">
        <f t="shared" si="15"/>
        <v>1.5</v>
      </c>
      <c r="X16" s="25"/>
      <c r="Y16" s="25"/>
      <c r="Z16" s="2">
        <f t="shared" si="16"/>
        <v>0</v>
      </c>
      <c r="AA16" s="25"/>
      <c r="AB16" s="25"/>
      <c r="AC16" s="25"/>
      <c r="AD16" s="25"/>
      <c r="AE16" s="25"/>
      <c r="AF16" s="25"/>
      <c r="AG16" s="2">
        <f t="shared" si="17"/>
        <v>0</v>
      </c>
      <c r="AH16" s="2">
        <f t="shared" si="18"/>
        <v>0</v>
      </c>
      <c r="AI16" s="2">
        <f t="shared" si="19"/>
        <v>0</v>
      </c>
      <c r="AJ16" s="25"/>
      <c r="AK16" s="25"/>
      <c r="AL16" s="2">
        <f t="shared" si="20"/>
        <v>0</v>
      </c>
      <c r="AM16" s="25">
        <v>1</v>
      </c>
      <c r="AN16" s="25">
        <v>4</v>
      </c>
      <c r="AO16" s="2">
        <f t="shared" si="21"/>
        <v>2.5</v>
      </c>
      <c r="AQ16" s="2">
        <f t="shared" si="22"/>
        <v>13</v>
      </c>
      <c r="AU16" s="2"/>
      <c r="AV16" s="2"/>
      <c r="AW16" s="2"/>
    </row>
    <row r="17" spans="2:43" x14ac:dyDescent="0.25">
      <c r="B17" s="8">
        <f>B11/B14</f>
        <v>0.57655006053175384</v>
      </c>
      <c r="H17" s="2"/>
      <c r="I17" s="2"/>
      <c r="J17" s="2"/>
      <c r="AQ17"/>
    </row>
    <row r="18" spans="2:43" x14ac:dyDescent="0.25">
      <c r="B18" s="2"/>
      <c r="H18" s="2"/>
      <c r="I18" s="2"/>
      <c r="J18" s="2"/>
      <c r="AQ18"/>
    </row>
    <row r="19" spans="2:43" x14ac:dyDescent="0.25">
      <c r="B19" s="2" t="s">
        <v>11</v>
      </c>
      <c r="H19" s="2"/>
      <c r="I19" s="2"/>
      <c r="J19" s="2"/>
      <c r="AQ19"/>
    </row>
    <row r="20" spans="2:43" x14ac:dyDescent="0.25">
      <c r="B20" s="8">
        <f>(B17*2)/((SQRT(B24)))</f>
        <v>0.47075115315785054</v>
      </c>
      <c r="H20" s="2"/>
      <c r="I20" s="2"/>
      <c r="J20" s="2"/>
      <c r="AQ20"/>
    </row>
    <row r="21" spans="2:43" x14ac:dyDescent="0.25">
      <c r="B21" s="2"/>
      <c r="AQ21"/>
    </row>
    <row r="22" spans="2:43" x14ac:dyDescent="0.25">
      <c r="B22" s="2" t="s">
        <v>12</v>
      </c>
      <c r="AQ22"/>
    </row>
    <row r="23" spans="2:43" x14ac:dyDescent="0.25">
      <c r="B23" s="2"/>
      <c r="AQ23"/>
    </row>
    <row r="24" spans="2:43" x14ac:dyDescent="0.25">
      <c r="B24" s="2">
        <f>+D7</f>
        <v>6</v>
      </c>
      <c r="AQ24"/>
    </row>
    <row r="25" spans="2:43" x14ac:dyDescent="0.25">
      <c r="AQ25"/>
    </row>
    <row r="26" spans="2:43" x14ac:dyDescent="0.25">
      <c r="AQ26"/>
    </row>
    <row r="27" spans="2:43" x14ac:dyDescent="0.25">
      <c r="AQ27"/>
    </row>
    <row r="28" spans="2:43" x14ac:dyDescent="0.25">
      <c r="AQ28"/>
    </row>
    <row r="29" spans="2:43" x14ac:dyDescent="0.25">
      <c r="AQ29"/>
    </row>
    <row r="30" spans="2:43" x14ac:dyDescent="0.25">
      <c r="AQ30"/>
    </row>
    <row r="31" spans="2:43" x14ac:dyDescent="0.25">
      <c r="AQ31"/>
    </row>
    <row r="32" spans="2:43" x14ac:dyDescent="0.25">
      <c r="AQ32"/>
    </row>
    <row r="33" spans="43:43" x14ac:dyDescent="0.25">
      <c r="AQ33"/>
    </row>
    <row r="34" spans="43:43" x14ac:dyDescent="0.25">
      <c r="AQ34"/>
    </row>
    <row r="35" spans="43:43" x14ac:dyDescent="0.25">
      <c r="AQ35"/>
    </row>
    <row r="36" spans="43:43" x14ac:dyDescent="0.25">
      <c r="AQ36"/>
    </row>
    <row r="37" spans="43:43" x14ac:dyDescent="0.25">
      <c r="AQ37"/>
    </row>
    <row r="38" spans="43:43" x14ac:dyDescent="0.25">
      <c r="AQ38"/>
    </row>
    <row r="39" spans="43:43" x14ac:dyDescent="0.25">
      <c r="AQ39"/>
    </row>
    <row r="40" spans="43:43" x14ac:dyDescent="0.25">
      <c r="AQ40"/>
    </row>
    <row r="41" spans="43:43" x14ac:dyDescent="0.25">
      <c r="AQ41"/>
    </row>
    <row r="42" spans="43:43" x14ac:dyDescent="0.25">
      <c r="AQ42"/>
    </row>
    <row r="43" spans="43:43" x14ac:dyDescent="0.25">
      <c r="AQ43"/>
    </row>
    <row r="44" spans="43:43" x14ac:dyDescent="0.25">
      <c r="AQ44"/>
    </row>
    <row r="45" spans="43:43" x14ac:dyDescent="0.25">
      <c r="AQ45"/>
    </row>
    <row r="46" spans="43:43" x14ac:dyDescent="0.25">
      <c r="AQ46"/>
    </row>
  </sheetData>
  <mergeCells count="41">
    <mergeCell ref="A9:B9"/>
    <mergeCell ref="I5:K5"/>
    <mergeCell ref="I4:K4"/>
    <mergeCell ref="AA9:AF9"/>
    <mergeCell ref="F7:F8"/>
    <mergeCell ref="G7:G8"/>
    <mergeCell ref="H7:H8"/>
    <mergeCell ref="I7:I8"/>
    <mergeCell ref="J7:J8"/>
    <mergeCell ref="O7:O8"/>
    <mergeCell ref="P7:P8"/>
    <mergeCell ref="Q7:Q8"/>
    <mergeCell ref="R7:R8"/>
    <mergeCell ref="S7:S8"/>
    <mergeCell ref="X7:X8"/>
    <mergeCell ref="A5:B5"/>
    <mergeCell ref="AM9:AN9"/>
    <mergeCell ref="AM7:AM8"/>
    <mergeCell ref="AN7:AN8"/>
    <mergeCell ref="AG2:AI2"/>
    <mergeCell ref="I3:K3"/>
    <mergeCell ref="AG9:AI9"/>
    <mergeCell ref="AJ9:AK9"/>
    <mergeCell ref="F9:K9"/>
    <mergeCell ref="L9:N9"/>
    <mergeCell ref="O9:T9"/>
    <mergeCell ref="U9:W9"/>
    <mergeCell ref="X9:Y9"/>
    <mergeCell ref="AC7:AC8"/>
    <mergeCell ref="AD7:AD8"/>
    <mergeCell ref="AE7:AE8"/>
    <mergeCell ref="AJ7:AJ8"/>
    <mergeCell ref="AK7:AK8"/>
    <mergeCell ref="AB7:AB8"/>
    <mergeCell ref="A6:B6"/>
    <mergeCell ref="L2:N2"/>
    <mergeCell ref="U2:W2"/>
    <mergeCell ref="A7:B7"/>
    <mergeCell ref="A8:B8"/>
    <mergeCell ref="Y7:Y8"/>
    <mergeCell ref="AA7:A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zoomScaleNormal="100" workbookViewId="0">
      <selection activeCell="D23" sqref="D23"/>
    </sheetView>
  </sheetViews>
  <sheetFormatPr defaultRowHeight="15" x14ac:dyDescent="0.25"/>
  <cols>
    <col min="4" max="4" width="5.7109375" customWidth="1"/>
    <col min="5" max="5" width="6.42578125" customWidth="1"/>
    <col min="6" max="6" width="5.7109375" customWidth="1"/>
    <col min="7" max="7" width="6" customWidth="1"/>
    <col min="8" max="8" width="5.42578125" customWidth="1"/>
    <col min="9" max="9" width="6.28515625" customWidth="1"/>
    <col min="10" max="11" width="5.7109375" customWidth="1"/>
    <col min="12" max="12" width="7.7109375" bestFit="1" customWidth="1"/>
    <col min="13" max="13" width="7.7109375" customWidth="1"/>
    <col min="14" max="14" width="7.42578125" customWidth="1"/>
    <col min="15" max="15" width="5.5703125" customWidth="1"/>
    <col min="16" max="16" width="6.28515625" customWidth="1"/>
    <col min="17" max="17" width="6" customWidth="1"/>
    <col min="18" max="18" width="6.140625" customWidth="1"/>
    <col min="19" max="19" width="7.140625" customWidth="1"/>
    <col min="20" max="20" width="4.7109375" customWidth="1"/>
    <col min="21" max="23" width="7.7109375" bestFit="1" customWidth="1"/>
    <col min="24" max="24" width="5.5703125" customWidth="1"/>
    <col min="25" max="25" width="6.28515625" customWidth="1"/>
    <col min="26" max="26" width="5.5703125" customWidth="1"/>
    <col min="27" max="27" width="6.140625" customWidth="1"/>
    <col min="28" max="28" width="7.7109375" bestFit="1" customWidth="1"/>
    <col min="29" max="29" width="7.5703125" customWidth="1"/>
    <col min="30" max="30" width="5.5703125" customWidth="1"/>
    <col min="31" max="32" width="6.28515625" customWidth="1"/>
    <col min="33" max="33" width="6.140625" customWidth="1"/>
    <col min="34" max="34" width="7.28515625" customWidth="1"/>
    <col min="35" max="35" width="5.140625" customWidth="1"/>
    <col min="36" max="36" width="7.7109375" bestFit="1" customWidth="1"/>
    <col min="37" max="37" width="7.5703125" customWidth="1"/>
    <col min="38" max="38" width="7.42578125" customWidth="1"/>
    <col min="39" max="39" width="5.7109375" customWidth="1"/>
    <col min="40" max="40" width="6.140625" customWidth="1"/>
    <col min="41" max="41" width="5.7109375" customWidth="1"/>
    <col min="42" max="42" width="6.140625" customWidth="1"/>
    <col min="43" max="43" width="5.7109375" customWidth="1"/>
    <col min="44" max="44" width="5" customWidth="1"/>
    <col min="45" max="47" width="7.7109375" bestFit="1" customWidth="1"/>
    <col min="48" max="48" width="5.7109375" customWidth="1"/>
    <col min="49" max="49" width="6.140625" customWidth="1"/>
    <col min="50" max="50" width="5.7109375" customWidth="1"/>
    <col min="51" max="51" width="6.140625" customWidth="1"/>
    <col min="52" max="52" width="5.7109375" customWidth="1"/>
    <col min="53" max="53" width="5" customWidth="1"/>
    <col min="54" max="56" width="7.7109375" bestFit="1" customWidth="1"/>
    <col min="58" max="58" width="10.140625" style="2" bestFit="1" customWidth="1"/>
    <col min="61" max="61" width="12.85546875" customWidth="1"/>
    <col min="62" max="62" width="15.28515625" customWidth="1"/>
    <col min="63" max="63" width="5.85546875" customWidth="1"/>
    <col min="64" max="64" width="5.5703125" customWidth="1"/>
  </cols>
  <sheetData>
    <row r="1" spans="1:64" x14ac:dyDescent="0.25">
      <c r="A1" t="s">
        <v>55</v>
      </c>
    </row>
    <row r="2" spans="1:64" x14ac:dyDescent="0.25">
      <c r="L2" s="61" t="str">
        <f>L9</f>
        <v>Black Oak</v>
      </c>
      <c r="M2" s="61"/>
      <c r="N2" s="61"/>
      <c r="U2" s="61" t="str">
        <f>U9</f>
        <v>T. Aspen</v>
      </c>
      <c r="V2" s="61"/>
      <c r="W2" s="61"/>
      <c r="AB2" s="61" t="str">
        <f>+X9</f>
        <v>Dead Oak</v>
      </c>
      <c r="AC2" s="61"/>
      <c r="AJ2" s="61" t="str">
        <f>AJ9</f>
        <v>White Oak</v>
      </c>
      <c r="AK2" s="61"/>
      <c r="AL2" s="61"/>
      <c r="AS2" s="61" t="str">
        <f>AS9</f>
        <v>Red Maple</v>
      </c>
      <c r="AT2" s="61"/>
      <c r="AU2" s="61"/>
      <c r="BB2" s="61" t="str">
        <f>BB9</f>
        <v>Red Oak</v>
      </c>
      <c r="BC2" s="61"/>
      <c r="BD2" s="61"/>
    </row>
    <row r="3" spans="1:64" x14ac:dyDescent="0.25">
      <c r="I3" s="58" t="s">
        <v>5</v>
      </c>
      <c r="J3" s="58"/>
      <c r="K3" s="58"/>
      <c r="L3">
        <f>SUM(L11:L20)</f>
        <v>19</v>
      </c>
      <c r="M3">
        <f>SUM(M11:M20)</f>
        <v>12.5</v>
      </c>
      <c r="N3">
        <f>SUM(N11:N20)</f>
        <v>33.5</v>
      </c>
      <c r="U3">
        <f>SUM(U11:U20)</f>
        <v>3.5</v>
      </c>
      <c r="V3">
        <f>SUM(V11:V20)</f>
        <v>1</v>
      </c>
      <c r="W3">
        <f>SUM(W11:W20)</f>
        <v>1.5</v>
      </c>
      <c r="AB3">
        <f>SUM(AB11:AB20)</f>
        <v>28</v>
      </c>
      <c r="AC3">
        <f>SUM(AC11:AC20)</f>
        <v>38.5</v>
      </c>
      <c r="AJ3">
        <f>SUM(AJ11:AJ20)</f>
        <v>13.5</v>
      </c>
      <c r="AK3">
        <f>SUM(AK11:AK20)</f>
        <v>6.5</v>
      </c>
      <c r="AL3">
        <f>SUM(AL11:AL20)</f>
        <v>16.5</v>
      </c>
      <c r="AS3">
        <f>SUM(AS11:AS20)</f>
        <v>3.5</v>
      </c>
      <c r="AT3">
        <f>SUM(AT11:AT20)</f>
        <v>0.5</v>
      </c>
      <c r="AU3">
        <f>SUM(AU11:AU20)</f>
        <v>5</v>
      </c>
      <c r="BB3">
        <f>SUM(BB11:BB20)</f>
        <v>2</v>
      </c>
      <c r="BC3">
        <f>SUM(BC11:BC20)</f>
        <v>0.5</v>
      </c>
      <c r="BD3">
        <f>SUM(BD11:BD20)</f>
        <v>0.5</v>
      </c>
    </row>
    <row r="4" spans="1:64" x14ac:dyDescent="0.25">
      <c r="C4" t="s">
        <v>15</v>
      </c>
      <c r="I4" s="58" t="s">
        <v>23</v>
      </c>
      <c r="J4" s="58"/>
      <c r="K4" s="58"/>
      <c r="L4">
        <f>L3/$D$7</f>
        <v>1.9</v>
      </c>
      <c r="M4">
        <f>M3/$D$7</f>
        <v>1.25</v>
      </c>
      <c r="N4">
        <f>N3/$D$7</f>
        <v>3.35</v>
      </c>
      <c r="U4">
        <f t="shared" ref="U4:W4" si="0">U3/$D$7</f>
        <v>0.35</v>
      </c>
      <c r="V4">
        <f t="shared" si="0"/>
        <v>0.1</v>
      </c>
      <c r="W4">
        <f t="shared" si="0"/>
        <v>0.15</v>
      </c>
      <c r="AB4">
        <f t="shared" ref="AB4:AC4" si="1">AB3/$D$7</f>
        <v>2.8</v>
      </c>
      <c r="AC4">
        <f t="shared" si="1"/>
        <v>3.85</v>
      </c>
      <c r="AJ4">
        <f>AJ3/$D$7</f>
        <v>1.35</v>
      </c>
      <c r="AK4">
        <f t="shared" ref="AK4:AL4" si="2">AK3/$D$7</f>
        <v>0.65</v>
      </c>
      <c r="AL4">
        <f t="shared" si="2"/>
        <v>1.65</v>
      </c>
      <c r="AS4">
        <f t="shared" ref="AS4:AU4" si="3">AS3/$D$7</f>
        <v>0.35</v>
      </c>
      <c r="AT4">
        <f t="shared" si="3"/>
        <v>0.05</v>
      </c>
      <c r="AU4">
        <f t="shared" si="3"/>
        <v>0.5</v>
      </c>
      <c r="BB4">
        <f t="shared" ref="BB4:BD4" si="4">BB3/$D$7</f>
        <v>0.2</v>
      </c>
      <c r="BC4">
        <f t="shared" si="4"/>
        <v>0.05</v>
      </c>
      <c r="BD4">
        <f t="shared" si="4"/>
        <v>0.05</v>
      </c>
    </row>
    <row r="5" spans="1:64" x14ac:dyDescent="0.25">
      <c r="A5" s="58" t="s">
        <v>24</v>
      </c>
      <c r="B5" s="58"/>
      <c r="C5">
        <f>L5+M5+N5+U5+V5+W5+AB5+AC5+AJ5+AK5+AL5+AS5+AT5+AU5+BB5+BC5+BD5</f>
        <v>241.8</v>
      </c>
      <c r="I5" s="58" t="s">
        <v>24</v>
      </c>
      <c r="J5" s="58"/>
      <c r="K5" s="58"/>
      <c r="L5">
        <f>L4*$D$8</f>
        <v>24.7</v>
      </c>
      <c r="M5">
        <f>M4*$D$8</f>
        <v>16.25</v>
      </c>
      <c r="N5">
        <f>N4*$D$8</f>
        <v>43.550000000000004</v>
      </c>
      <c r="U5">
        <f t="shared" ref="U5:W5" si="5">U4*$D$8</f>
        <v>4.55</v>
      </c>
      <c r="V5">
        <f t="shared" si="5"/>
        <v>1.3</v>
      </c>
      <c r="W5">
        <f t="shared" si="5"/>
        <v>1.95</v>
      </c>
      <c r="AB5">
        <f t="shared" ref="AB5:AC5" si="6">AB4*$D$8</f>
        <v>36.4</v>
      </c>
      <c r="AC5">
        <f t="shared" si="6"/>
        <v>50.050000000000004</v>
      </c>
      <c r="AJ5">
        <f t="shared" ref="AJ5:AL5" si="7">AJ4*$D$8</f>
        <v>17.55</v>
      </c>
      <c r="AK5">
        <f t="shared" si="7"/>
        <v>8.4500000000000011</v>
      </c>
      <c r="AL5">
        <f t="shared" si="7"/>
        <v>21.45</v>
      </c>
      <c r="AS5">
        <f t="shared" ref="AS5:AU5" si="8">AS4*$D$8</f>
        <v>4.55</v>
      </c>
      <c r="AT5">
        <f t="shared" si="8"/>
        <v>0.65</v>
      </c>
      <c r="AU5">
        <f t="shared" si="8"/>
        <v>6.5</v>
      </c>
      <c r="BB5">
        <f t="shared" ref="BB5:BD5" si="9">BB4*$D$8</f>
        <v>2.6</v>
      </c>
      <c r="BC5">
        <f t="shared" si="9"/>
        <v>0.65</v>
      </c>
      <c r="BD5">
        <f t="shared" si="9"/>
        <v>0.65</v>
      </c>
    </row>
    <row r="6" spans="1:64" x14ac:dyDescent="0.25">
      <c r="A6" s="60" t="s">
        <v>28</v>
      </c>
      <c r="B6" s="60"/>
      <c r="C6">
        <f>C5/D8</f>
        <v>18.600000000000001</v>
      </c>
    </row>
    <row r="7" spans="1:64" ht="15" customHeight="1" x14ac:dyDescent="0.25">
      <c r="A7" s="61" t="s">
        <v>25</v>
      </c>
      <c r="B7" s="61"/>
      <c r="D7" s="25">
        <v>10</v>
      </c>
      <c r="F7" s="59" t="s">
        <v>29</v>
      </c>
      <c r="G7" s="59" t="s">
        <v>30</v>
      </c>
      <c r="H7" s="59" t="s">
        <v>31</v>
      </c>
      <c r="I7" s="59" t="s">
        <v>32</v>
      </c>
      <c r="J7" s="59" t="s">
        <v>33</v>
      </c>
      <c r="O7" s="59" t="s">
        <v>29</v>
      </c>
      <c r="P7" s="59" t="s">
        <v>30</v>
      </c>
      <c r="Q7" s="59" t="s">
        <v>31</v>
      </c>
      <c r="R7" s="59" t="s">
        <v>32</v>
      </c>
      <c r="S7" s="59" t="s">
        <v>33</v>
      </c>
      <c r="X7" s="59" t="s">
        <v>29</v>
      </c>
      <c r="Y7" s="59" t="s">
        <v>30</v>
      </c>
      <c r="Z7" s="59" t="s">
        <v>31</v>
      </c>
      <c r="AA7" s="59" t="s">
        <v>32</v>
      </c>
      <c r="AD7" s="59" t="s">
        <v>29</v>
      </c>
      <c r="AE7" s="59" t="s">
        <v>30</v>
      </c>
      <c r="AF7" s="59" t="s">
        <v>31</v>
      </c>
      <c r="AG7" s="59" t="s">
        <v>32</v>
      </c>
      <c r="AH7" s="59" t="s">
        <v>33</v>
      </c>
      <c r="AM7" s="59" t="s">
        <v>29</v>
      </c>
      <c r="AN7" s="59" t="s">
        <v>30</v>
      </c>
      <c r="AO7" s="59" t="s">
        <v>31</v>
      </c>
      <c r="AP7" s="59" t="s">
        <v>32</v>
      </c>
      <c r="AQ7" s="59" t="s">
        <v>33</v>
      </c>
      <c r="AV7" s="59" t="s">
        <v>29</v>
      </c>
      <c r="AW7" s="59" t="s">
        <v>30</v>
      </c>
      <c r="AX7" s="59" t="s">
        <v>31</v>
      </c>
      <c r="AY7" s="59" t="s">
        <v>32</v>
      </c>
      <c r="AZ7" s="59" t="s">
        <v>33</v>
      </c>
    </row>
    <row r="8" spans="1:64" x14ac:dyDescent="0.25">
      <c r="A8" s="61" t="s">
        <v>26</v>
      </c>
      <c r="B8" s="61"/>
      <c r="D8" s="25">
        <v>13</v>
      </c>
      <c r="E8" s="13"/>
      <c r="F8" s="60"/>
      <c r="G8" s="60"/>
      <c r="H8" s="60"/>
      <c r="I8" s="60"/>
      <c r="J8" s="60"/>
      <c r="K8" t="s">
        <v>6</v>
      </c>
      <c r="L8" s="20"/>
      <c r="M8" s="20"/>
      <c r="N8" s="20"/>
      <c r="O8" s="60"/>
      <c r="P8" s="60"/>
      <c r="Q8" s="60"/>
      <c r="R8" s="60"/>
      <c r="S8" s="60"/>
      <c r="T8" t="s">
        <v>6</v>
      </c>
      <c r="U8" s="20"/>
      <c r="V8" s="20"/>
      <c r="W8" s="20"/>
      <c r="X8" s="60"/>
      <c r="Y8" s="60"/>
      <c r="Z8" s="60"/>
      <c r="AA8" s="60"/>
      <c r="AB8" s="20"/>
      <c r="AC8" s="20"/>
      <c r="AD8" s="60"/>
      <c r="AE8" s="60"/>
      <c r="AF8" s="60"/>
      <c r="AG8" s="60"/>
      <c r="AH8" s="60"/>
      <c r="AI8" t="s">
        <v>6</v>
      </c>
      <c r="AJ8" s="20"/>
      <c r="AK8" s="20"/>
      <c r="AL8" s="20"/>
      <c r="AM8" s="60"/>
      <c r="AN8" s="60"/>
      <c r="AO8" s="60"/>
      <c r="AP8" s="60"/>
      <c r="AQ8" s="60"/>
      <c r="AR8" t="s">
        <v>6</v>
      </c>
      <c r="AS8" s="20"/>
      <c r="AT8" s="20"/>
      <c r="AU8" s="20"/>
      <c r="AV8" s="60"/>
      <c r="AW8" s="60"/>
      <c r="AX8" s="60"/>
      <c r="AY8" s="60"/>
      <c r="AZ8" s="60"/>
      <c r="BA8" t="s">
        <v>6</v>
      </c>
      <c r="BB8" s="20"/>
      <c r="BC8" s="20"/>
      <c r="BD8" s="20"/>
    </row>
    <row r="9" spans="1:64" x14ac:dyDescent="0.25">
      <c r="A9" s="61" t="s">
        <v>27</v>
      </c>
      <c r="B9" s="61"/>
      <c r="D9">
        <f>AVERAGE(D11:D47)</f>
        <v>20</v>
      </c>
      <c r="E9" s="13"/>
      <c r="F9" s="62" t="s">
        <v>49</v>
      </c>
      <c r="G9" s="62"/>
      <c r="H9" s="62"/>
      <c r="I9" s="62"/>
      <c r="J9" s="62"/>
      <c r="K9" s="62"/>
      <c r="L9" s="62" t="str">
        <f>F9</f>
        <v>Black Oak</v>
      </c>
      <c r="M9" s="62"/>
      <c r="N9" s="62"/>
      <c r="O9" s="62" t="s">
        <v>54</v>
      </c>
      <c r="P9" s="62"/>
      <c r="Q9" s="62"/>
      <c r="R9" s="62"/>
      <c r="S9" s="62"/>
      <c r="T9" s="62"/>
      <c r="U9" s="62" t="str">
        <f>O9</f>
        <v>T. Aspen</v>
      </c>
      <c r="V9" s="62"/>
      <c r="W9" s="62"/>
      <c r="X9" s="62" t="s">
        <v>53</v>
      </c>
      <c r="Y9" s="62"/>
      <c r="Z9" s="62"/>
      <c r="AA9" s="62"/>
      <c r="AB9" s="62" t="str">
        <f>+X9</f>
        <v>Dead Oak</v>
      </c>
      <c r="AC9" s="62"/>
      <c r="AD9" s="62" t="s">
        <v>52</v>
      </c>
      <c r="AE9" s="62"/>
      <c r="AF9" s="62"/>
      <c r="AG9" s="62"/>
      <c r="AH9" s="62"/>
      <c r="AI9" s="62"/>
      <c r="AJ9" s="62" t="str">
        <f>AD9</f>
        <v>White Oak</v>
      </c>
      <c r="AK9" s="62"/>
      <c r="AL9" s="62"/>
      <c r="AM9" s="62" t="s">
        <v>42</v>
      </c>
      <c r="AN9" s="62"/>
      <c r="AO9" s="62"/>
      <c r="AP9" s="62"/>
      <c r="AQ9" s="62"/>
      <c r="AR9" s="62"/>
      <c r="AS9" s="62" t="str">
        <f>AM9</f>
        <v>Red Maple</v>
      </c>
      <c r="AT9" s="62"/>
      <c r="AU9" s="62"/>
      <c r="AV9" s="62" t="s">
        <v>43</v>
      </c>
      <c r="AW9" s="62"/>
      <c r="AX9" s="62"/>
      <c r="AY9" s="62"/>
      <c r="AZ9" s="62"/>
      <c r="BA9" s="62"/>
      <c r="BB9" s="62" t="str">
        <f>AV9</f>
        <v>Red Oak</v>
      </c>
      <c r="BC9" s="62"/>
      <c r="BD9" s="62"/>
      <c r="BF9" s="2">
        <f>SUM(BF11:BF20)</f>
        <v>186</v>
      </c>
      <c r="BG9" t="s">
        <v>4</v>
      </c>
    </row>
    <row r="10" spans="1:64" ht="26.25" x14ac:dyDescent="0.25">
      <c r="B10" s="2" t="s">
        <v>8</v>
      </c>
      <c r="D10" t="s">
        <v>7</v>
      </c>
      <c r="E10" s="13" t="s">
        <v>16</v>
      </c>
      <c r="F10" s="26" t="s">
        <v>17</v>
      </c>
      <c r="G10" s="26" t="s">
        <v>18</v>
      </c>
      <c r="H10" s="26" t="s">
        <v>20</v>
      </c>
      <c r="I10" s="26" t="s">
        <v>21</v>
      </c>
      <c r="J10" s="26" t="s">
        <v>17</v>
      </c>
      <c r="K10" s="26" t="s">
        <v>19</v>
      </c>
      <c r="L10" s="21" t="s">
        <v>34</v>
      </c>
      <c r="M10" s="21" t="s">
        <v>35</v>
      </c>
      <c r="N10" s="21" t="s">
        <v>36</v>
      </c>
      <c r="O10" s="26" t="s">
        <v>17</v>
      </c>
      <c r="P10" s="26" t="s">
        <v>18</v>
      </c>
      <c r="Q10" s="26" t="s">
        <v>20</v>
      </c>
      <c r="R10" s="26" t="s">
        <v>21</v>
      </c>
      <c r="S10" s="26" t="s">
        <v>17</v>
      </c>
      <c r="T10" s="26" t="s">
        <v>19</v>
      </c>
      <c r="U10" s="21" t="s">
        <v>34</v>
      </c>
      <c r="V10" s="21" t="s">
        <v>35</v>
      </c>
      <c r="W10" s="21" t="s">
        <v>36</v>
      </c>
      <c r="X10" s="26" t="s">
        <v>17</v>
      </c>
      <c r="Y10" s="26" t="s">
        <v>18</v>
      </c>
      <c r="Z10" s="26" t="s">
        <v>20</v>
      </c>
      <c r="AA10" s="26" t="s">
        <v>21</v>
      </c>
      <c r="AB10" s="21" t="s">
        <v>35</v>
      </c>
      <c r="AC10" s="21" t="s">
        <v>36</v>
      </c>
      <c r="AD10" s="26" t="s">
        <v>17</v>
      </c>
      <c r="AE10" s="26" t="s">
        <v>18</v>
      </c>
      <c r="AF10" s="26" t="s">
        <v>20</v>
      </c>
      <c r="AG10" s="26" t="s">
        <v>21</v>
      </c>
      <c r="AH10" s="26" t="s">
        <v>17</v>
      </c>
      <c r="AI10" s="26" t="s">
        <v>19</v>
      </c>
      <c r="AJ10" s="21" t="s">
        <v>34</v>
      </c>
      <c r="AK10" s="21" t="s">
        <v>35</v>
      </c>
      <c r="AL10" s="21" t="s">
        <v>36</v>
      </c>
      <c r="AM10" s="26" t="s">
        <v>17</v>
      </c>
      <c r="AN10" s="26" t="s">
        <v>18</v>
      </c>
      <c r="AO10" s="26" t="s">
        <v>20</v>
      </c>
      <c r="AP10" s="26" t="s">
        <v>21</v>
      </c>
      <c r="AQ10" s="26" t="s">
        <v>17</v>
      </c>
      <c r="AR10" s="26" t="s">
        <v>19</v>
      </c>
      <c r="AS10" s="21" t="s">
        <v>34</v>
      </c>
      <c r="AT10" s="21" t="s">
        <v>35</v>
      </c>
      <c r="AU10" s="21" t="s">
        <v>36</v>
      </c>
      <c r="AV10" s="26" t="s">
        <v>17</v>
      </c>
      <c r="AW10" s="26" t="s">
        <v>18</v>
      </c>
      <c r="AX10" s="26" t="s">
        <v>20</v>
      </c>
      <c r="AY10" s="26" t="s">
        <v>21</v>
      </c>
      <c r="AZ10" s="26" t="s">
        <v>17</v>
      </c>
      <c r="BA10" s="26" t="s">
        <v>19</v>
      </c>
      <c r="BB10" s="21" t="s">
        <v>34</v>
      </c>
      <c r="BC10" s="21" t="s">
        <v>35</v>
      </c>
      <c r="BD10" s="21" t="s">
        <v>36</v>
      </c>
      <c r="BF10" s="23" t="s">
        <v>22</v>
      </c>
      <c r="BI10" s="13"/>
      <c r="BJ10" s="13"/>
      <c r="BK10" s="13"/>
      <c r="BL10" s="13"/>
    </row>
    <row r="11" spans="1:64" x14ac:dyDescent="0.25">
      <c r="B11" s="3">
        <f>STDEV(BF11:BF20)</f>
        <v>9.9465236808310742</v>
      </c>
      <c r="D11">
        <v>30</v>
      </c>
      <c r="E11" s="24" t="s">
        <v>76</v>
      </c>
      <c r="F11" s="22">
        <v>3</v>
      </c>
      <c r="G11" s="22">
        <v>21</v>
      </c>
      <c r="H11" s="22">
        <v>3</v>
      </c>
      <c r="I11" s="22">
        <v>8</v>
      </c>
      <c r="J11" s="22">
        <v>1</v>
      </c>
      <c r="K11" s="22">
        <v>2</v>
      </c>
      <c r="L11" s="2">
        <f>(J11+K11)/2</f>
        <v>1.5</v>
      </c>
      <c r="M11" s="2">
        <f>((H11+I11)/2)-L11</f>
        <v>4</v>
      </c>
      <c r="N11" s="2">
        <f>((F11+G11)/2)-(L11+M11)</f>
        <v>6.5</v>
      </c>
      <c r="O11" s="22"/>
      <c r="P11" s="22"/>
      <c r="Q11" s="22"/>
      <c r="R11" s="22"/>
      <c r="S11" s="22"/>
      <c r="T11" s="22"/>
      <c r="U11" s="2">
        <f>(S11+T11)/2</f>
        <v>0</v>
      </c>
      <c r="V11" s="2">
        <f>((Q11+R11)/2)-U11</f>
        <v>0</v>
      </c>
      <c r="W11" s="2">
        <f>((O11+P11)/2)-(U11+V11)</f>
        <v>0</v>
      </c>
      <c r="X11" s="22"/>
      <c r="Y11" s="22"/>
      <c r="Z11" s="22"/>
      <c r="AA11" s="22"/>
      <c r="AB11" s="2">
        <f>((Z11+AA11)/2)</f>
        <v>0</v>
      </c>
      <c r="AC11" s="2">
        <f>((X11+Y11)/2)-(+AB11)</f>
        <v>0</v>
      </c>
      <c r="AD11" s="22"/>
      <c r="AE11" s="22"/>
      <c r="AF11" s="22"/>
      <c r="AG11" s="22"/>
      <c r="AH11" s="22"/>
      <c r="AI11" s="22"/>
      <c r="AJ11" s="2">
        <f>(AH11+AI11)/2</f>
        <v>0</v>
      </c>
      <c r="AK11" s="2">
        <f>((AF11+AG11)/2)-AJ11</f>
        <v>0</v>
      </c>
      <c r="AL11" s="2">
        <f>((AD11+AE11)/2)-(AJ11+AK11)</f>
        <v>0</v>
      </c>
      <c r="AM11" s="22"/>
      <c r="AN11" s="22"/>
      <c r="AO11" s="22"/>
      <c r="AP11" s="22"/>
      <c r="AQ11" s="22"/>
      <c r="AR11" s="22"/>
      <c r="AS11" s="2">
        <f>(AQ11+AR11)/2</f>
        <v>0</v>
      </c>
      <c r="AT11" s="2">
        <f>((AO11+AP11)/2)-AS11</f>
        <v>0</v>
      </c>
      <c r="AU11" s="2">
        <f>((AM11+AN11)/2)-(AS11+AT11)</f>
        <v>0</v>
      </c>
      <c r="AV11" s="22"/>
      <c r="AW11" s="22"/>
      <c r="AX11" s="22"/>
      <c r="AY11" s="22"/>
      <c r="AZ11" s="22"/>
      <c r="BA11" s="22"/>
      <c r="BB11" s="2">
        <f>(AZ11+BA11)/2</f>
        <v>0</v>
      </c>
      <c r="BC11" s="2">
        <f>((AX11+AY11)/2)-BB11</f>
        <v>0</v>
      </c>
      <c r="BD11" s="2">
        <f>((AV11+AW11)/2)-(BB11+BC11)</f>
        <v>0</v>
      </c>
      <c r="BF11" s="2">
        <f>L11+M11+N11+U11+V11+W11+AB11+AC11+AJ11+AK11+AL11+AS11+AT11+AU11+BB11+BC11+BD11</f>
        <v>12</v>
      </c>
      <c r="BK11" s="2"/>
      <c r="BL11" s="2"/>
    </row>
    <row r="12" spans="1:64" x14ac:dyDescent="0.25">
      <c r="B12" s="2"/>
      <c r="D12">
        <v>30</v>
      </c>
      <c r="E12" s="24" t="s">
        <v>77</v>
      </c>
      <c r="F12" s="25">
        <v>5</v>
      </c>
      <c r="G12" s="25">
        <v>29</v>
      </c>
      <c r="H12" s="25">
        <v>5</v>
      </c>
      <c r="I12" s="25">
        <v>12</v>
      </c>
      <c r="J12" s="25">
        <v>5</v>
      </c>
      <c r="K12" s="25">
        <v>10</v>
      </c>
      <c r="L12" s="2">
        <f t="shared" ref="L12:L20" si="10">(J12+K12)/2</f>
        <v>7.5</v>
      </c>
      <c r="M12" s="2">
        <f t="shared" ref="M12:M20" si="11">((H12+I12)/2)-L12</f>
        <v>1</v>
      </c>
      <c r="N12" s="2">
        <f t="shared" ref="N12:N20" si="12">((F12+G12)/2)-(L12+M12)</f>
        <v>8.5</v>
      </c>
      <c r="O12" s="27"/>
      <c r="P12" s="25"/>
      <c r="Q12" s="25"/>
      <c r="R12" s="25"/>
      <c r="S12" s="25"/>
      <c r="T12" s="25"/>
      <c r="U12" s="2">
        <f t="shared" ref="U12:U20" si="13">(S12+T12)/2</f>
        <v>0</v>
      </c>
      <c r="V12" s="2">
        <f t="shared" ref="V12:V20" si="14">((Q12+R12)/2)-U12</f>
        <v>0</v>
      </c>
      <c r="W12" s="2">
        <f t="shared" ref="W12:W20" si="15">((O12+P12)/2)-(U12+V12)</f>
        <v>0</v>
      </c>
      <c r="X12" s="25">
        <v>2</v>
      </c>
      <c r="Y12" s="25">
        <v>11</v>
      </c>
      <c r="Z12" s="25">
        <v>2</v>
      </c>
      <c r="AA12" s="25">
        <v>7</v>
      </c>
      <c r="AB12" s="2">
        <f t="shared" ref="AB12:AB20" si="16">((Z12+AA12)/2)</f>
        <v>4.5</v>
      </c>
      <c r="AC12" s="2">
        <f t="shared" ref="AC12:AC20" si="17">((X12+Y12)/2)-(+AB12)</f>
        <v>2</v>
      </c>
      <c r="AD12" s="25"/>
      <c r="AE12" s="25"/>
      <c r="AF12" s="25"/>
      <c r="AG12" s="25"/>
      <c r="AH12" s="25"/>
      <c r="AI12" s="25"/>
      <c r="AJ12" s="2">
        <f t="shared" ref="AJ12:AJ20" si="18">(AH12+AI12)/2</f>
        <v>0</v>
      </c>
      <c r="AK12" s="2">
        <f t="shared" ref="AK12:AK20" si="19">((AF12+AG12)/2)-AJ12</f>
        <v>0</v>
      </c>
      <c r="AL12" s="2">
        <f t="shared" ref="AL12:AL20" si="20">((AD12+AE12)/2)-(AJ12+AK12)</f>
        <v>0</v>
      </c>
      <c r="AM12" s="25"/>
      <c r="AN12" s="25"/>
      <c r="AO12" s="25"/>
      <c r="AP12" s="25"/>
      <c r="AQ12" s="25"/>
      <c r="AR12" s="25"/>
      <c r="AS12" s="2">
        <f t="shared" ref="AS12:AS20" si="21">(AQ12+AR12)/2</f>
        <v>0</v>
      </c>
      <c r="AT12" s="2">
        <f t="shared" ref="AT12:AT20" si="22">((AO12+AP12)/2)-AS12</f>
        <v>0</v>
      </c>
      <c r="AU12" s="2">
        <f t="shared" ref="AU12:AU20" si="23">((AM12+AN12)/2)-(AS12+AT12)</f>
        <v>0</v>
      </c>
      <c r="AV12" s="25"/>
      <c r="AW12" s="25"/>
      <c r="AX12" s="25"/>
      <c r="AY12" s="25"/>
      <c r="AZ12" s="25"/>
      <c r="BA12" s="25"/>
      <c r="BB12" s="2">
        <f t="shared" ref="BB12:BB20" si="24">(AZ12+BA12)/2</f>
        <v>0</v>
      </c>
      <c r="BC12" s="2">
        <f t="shared" ref="BC12:BC20" si="25">((AX12+AY12)/2)-BB12</f>
        <v>0</v>
      </c>
      <c r="BD12" s="2">
        <f t="shared" ref="BD12:BD20" si="26">((AV12+AW12)/2)-(BB12+BC12)</f>
        <v>0</v>
      </c>
      <c r="BF12" s="2">
        <f t="shared" ref="BF12:BF20" si="27">L12+M12+N12+U12+V12+W12+AB12+AC12+AJ12+AK12+AL12+AS12+AT12+AU12+BB12+BC12+BD12</f>
        <v>23.5</v>
      </c>
      <c r="BK12" s="2"/>
      <c r="BL12" s="2"/>
    </row>
    <row r="13" spans="1:64" x14ac:dyDescent="0.25">
      <c r="B13" s="2" t="s">
        <v>9</v>
      </c>
      <c r="D13">
        <v>20</v>
      </c>
      <c r="E13" s="24" t="s">
        <v>78</v>
      </c>
      <c r="F13" s="25"/>
      <c r="G13" s="25"/>
      <c r="H13" s="25"/>
      <c r="I13" s="25"/>
      <c r="J13" s="25"/>
      <c r="K13" s="25"/>
      <c r="L13" s="2">
        <f t="shared" si="10"/>
        <v>0</v>
      </c>
      <c r="M13" s="2">
        <f t="shared" si="11"/>
        <v>0</v>
      </c>
      <c r="N13" s="2">
        <f t="shared" si="12"/>
        <v>0</v>
      </c>
      <c r="O13" s="27"/>
      <c r="P13" s="25"/>
      <c r="Q13" s="25"/>
      <c r="R13" s="25"/>
      <c r="S13" s="25"/>
      <c r="T13" s="25"/>
      <c r="U13" s="2">
        <f t="shared" si="13"/>
        <v>0</v>
      </c>
      <c r="V13" s="2">
        <f t="shared" si="14"/>
        <v>0</v>
      </c>
      <c r="W13" s="2">
        <f t="shared" si="15"/>
        <v>0</v>
      </c>
      <c r="X13" s="25">
        <v>4</v>
      </c>
      <c r="Y13" s="25">
        <v>21</v>
      </c>
      <c r="Z13" s="25">
        <v>2</v>
      </c>
      <c r="AA13" s="25">
        <v>4</v>
      </c>
      <c r="AB13" s="2">
        <f t="shared" si="16"/>
        <v>3</v>
      </c>
      <c r="AC13" s="2">
        <f t="shared" si="17"/>
        <v>9.5</v>
      </c>
      <c r="AD13" s="25"/>
      <c r="AE13" s="25"/>
      <c r="AF13" s="25"/>
      <c r="AG13" s="25"/>
      <c r="AH13" s="25"/>
      <c r="AI13" s="25"/>
      <c r="AJ13" s="2">
        <f t="shared" si="18"/>
        <v>0</v>
      </c>
      <c r="AK13" s="2">
        <f t="shared" si="19"/>
        <v>0</v>
      </c>
      <c r="AL13" s="2">
        <f t="shared" si="20"/>
        <v>0</v>
      </c>
      <c r="AM13" s="25">
        <v>1</v>
      </c>
      <c r="AN13" s="25">
        <v>5</v>
      </c>
      <c r="AO13" s="25">
        <v>1</v>
      </c>
      <c r="AP13" s="25">
        <v>2</v>
      </c>
      <c r="AQ13" s="25">
        <v>1</v>
      </c>
      <c r="AR13" s="25">
        <v>2</v>
      </c>
      <c r="AS13" s="2">
        <f t="shared" si="21"/>
        <v>1.5</v>
      </c>
      <c r="AT13" s="2">
        <f t="shared" si="22"/>
        <v>0</v>
      </c>
      <c r="AU13" s="2">
        <f t="shared" si="23"/>
        <v>1.5</v>
      </c>
      <c r="AV13" s="25"/>
      <c r="AW13" s="25"/>
      <c r="AX13" s="25"/>
      <c r="AY13" s="25"/>
      <c r="AZ13" s="25"/>
      <c r="BA13" s="25"/>
      <c r="BB13" s="2">
        <f t="shared" si="24"/>
        <v>0</v>
      </c>
      <c r="BC13" s="2">
        <f t="shared" si="25"/>
        <v>0</v>
      </c>
      <c r="BD13" s="2">
        <f t="shared" si="26"/>
        <v>0</v>
      </c>
      <c r="BF13" s="2">
        <f t="shared" si="27"/>
        <v>15.5</v>
      </c>
      <c r="BJ13" s="2"/>
      <c r="BK13" s="2"/>
      <c r="BL13" s="2"/>
    </row>
    <row r="14" spans="1:64" x14ac:dyDescent="0.25">
      <c r="B14" s="3">
        <f>BF9/B24</f>
        <v>18.600000000000001</v>
      </c>
      <c r="D14">
        <v>10</v>
      </c>
      <c r="E14" s="24" t="s">
        <v>79</v>
      </c>
      <c r="F14" s="25"/>
      <c r="G14" s="25"/>
      <c r="H14" s="25"/>
      <c r="I14" s="25"/>
      <c r="J14" s="25"/>
      <c r="K14" s="25"/>
      <c r="L14" s="2">
        <f t="shared" si="10"/>
        <v>0</v>
      </c>
      <c r="M14" s="2">
        <f t="shared" si="11"/>
        <v>0</v>
      </c>
      <c r="N14" s="2">
        <f>((F14+G14)/2)-(L14+M14)</f>
        <v>0</v>
      </c>
      <c r="O14" s="27"/>
      <c r="P14" s="25"/>
      <c r="Q14" s="25"/>
      <c r="R14" s="25"/>
      <c r="S14" s="25"/>
      <c r="T14" s="25"/>
      <c r="U14" s="2">
        <f t="shared" si="13"/>
        <v>0</v>
      </c>
      <c r="V14" s="2">
        <f t="shared" si="14"/>
        <v>0</v>
      </c>
      <c r="W14" s="2">
        <f t="shared" si="15"/>
        <v>0</v>
      </c>
      <c r="X14" s="25">
        <v>2</v>
      </c>
      <c r="Y14" s="25">
        <v>8</v>
      </c>
      <c r="Z14" s="25"/>
      <c r="AA14" s="25"/>
      <c r="AB14" s="2">
        <f t="shared" si="16"/>
        <v>0</v>
      </c>
      <c r="AC14" s="2">
        <f t="shared" si="17"/>
        <v>5</v>
      </c>
      <c r="AD14" s="25"/>
      <c r="AE14" s="25"/>
      <c r="AF14" s="25"/>
      <c r="AG14" s="25"/>
      <c r="AH14" s="25"/>
      <c r="AI14" s="25"/>
      <c r="AJ14" s="2">
        <f t="shared" si="18"/>
        <v>0</v>
      </c>
      <c r="AK14" s="2">
        <f t="shared" si="19"/>
        <v>0</v>
      </c>
      <c r="AL14" s="2">
        <f t="shared" si="20"/>
        <v>0</v>
      </c>
      <c r="AM14" s="25"/>
      <c r="AN14" s="25"/>
      <c r="AO14" s="25"/>
      <c r="AP14" s="25"/>
      <c r="AQ14" s="25"/>
      <c r="AR14" s="25"/>
      <c r="AS14" s="2">
        <f t="shared" si="21"/>
        <v>0</v>
      </c>
      <c r="AT14" s="2">
        <f t="shared" si="22"/>
        <v>0</v>
      </c>
      <c r="AU14" s="2">
        <f t="shared" si="23"/>
        <v>0</v>
      </c>
      <c r="AV14" s="25"/>
      <c r="AW14" s="25"/>
      <c r="AX14" s="25"/>
      <c r="AY14" s="25"/>
      <c r="AZ14" s="25"/>
      <c r="BA14" s="25"/>
      <c r="BB14" s="2">
        <f t="shared" si="24"/>
        <v>0</v>
      </c>
      <c r="BC14" s="2">
        <f t="shared" si="25"/>
        <v>0</v>
      </c>
      <c r="BD14" s="2">
        <f t="shared" si="26"/>
        <v>0</v>
      </c>
      <c r="BF14" s="2">
        <f t="shared" si="27"/>
        <v>5</v>
      </c>
      <c r="BJ14" s="2"/>
      <c r="BK14" s="2"/>
      <c r="BL14" s="2"/>
    </row>
    <row r="15" spans="1:64" x14ac:dyDescent="0.25">
      <c r="B15" s="2"/>
      <c r="D15">
        <v>20</v>
      </c>
      <c r="E15" s="24" t="s">
        <v>80</v>
      </c>
      <c r="F15" s="25">
        <v>3</v>
      </c>
      <c r="G15" s="25">
        <v>15</v>
      </c>
      <c r="H15" s="25">
        <v>3</v>
      </c>
      <c r="I15" s="25">
        <v>7</v>
      </c>
      <c r="J15" s="25">
        <v>2</v>
      </c>
      <c r="K15" s="25">
        <v>3</v>
      </c>
      <c r="L15" s="2">
        <f t="shared" si="10"/>
        <v>2.5</v>
      </c>
      <c r="M15" s="2">
        <f t="shared" si="11"/>
        <v>2.5</v>
      </c>
      <c r="N15" s="2">
        <f t="shared" si="12"/>
        <v>4</v>
      </c>
      <c r="O15" s="27"/>
      <c r="P15" s="25"/>
      <c r="Q15" s="25"/>
      <c r="R15" s="25"/>
      <c r="S15" s="25"/>
      <c r="T15" s="25"/>
      <c r="U15" s="2">
        <f t="shared" si="13"/>
        <v>0</v>
      </c>
      <c r="V15" s="2">
        <f t="shared" si="14"/>
        <v>0</v>
      </c>
      <c r="W15" s="2">
        <f t="shared" si="15"/>
        <v>0</v>
      </c>
      <c r="X15" s="25">
        <v>2</v>
      </c>
      <c r="Y15" s="25">
        <v>10</v>
      </c>
      <c r="Z15" s="25">
        <v>1</v>
      </c>
      <c r="AA15" s="25">
        <v>3</v>
      </c>
      <c r="AB15" s="2">
        <f t="shared" si="16"/>
        <v>2</v>
      </c>
      <c r="AC15" s="2">
        <f t="shared" si="17"/>
        <v>4</v>
      </c>
      <c r="AD15" s="25">
        <v>6</v>
      </c>
      <c r="AE15" s="25">
        <v>33</v>
      </c>
      <c r="AF15" s="25">
        <v>6</v>
      </c>
      <c r="AG15" s="25">
        <v>15</v>
      </c>
      <c r="AH15" s="25">
        <v>4</v>
      </c>
      <c r="AI15" s="25">
        <v>8</v>
      </c>
      <c r="AJ15" s="2">
        <f t="shared" si="18"/>
        <v>6</v>
      </c>
      <c r="AK15" s="2">
        <f t="shared" si="19"/>
        <v>4.5</v>
      </c>
      <c r="AL15" s="2">
        <f t="shared" si="20"/>
        <v>9</v>
      </c>
      <c r="AM15" s="25"/>
      <c r="AN15" s="25"/>
      <c r="AO15" s="25"/>
      <c r="AP15" s="25"/>
      <c r="AQ15" s="25"/>
      <c r="AR15" s="25"/>
      <c r="AS15" s="2">
        <f t="shared" si="21"/>
        <v>0</v>
      </c>
      <c r="AT15" s="2">
        <f t="shared" si="22"/>
        <v>0</v>
      </c>
      <c r="AU15" s="2">
        <f t="shared" si="23"/>
        <v>0</v>
      </c>
      <c r="AV15" s="25"/>
      <c r="AW15" s="25"/>
      <c r="AX15" s="25"/>
      <c r="AY15" s="25"/>
      <c r="AZ15" s="25"/>
      <c r="BA15" s="25"/>
      <c r="BB15" s="2">
        <f t="shared" si="24"/>
        <v>0</v>
      </c>
      <c r="BC15" s="2">
        <f t="shared" si="25"/>
        <v>0</v>
      </c>
      <c r="BD15" s="2">
        <f t="shared" si="26"/>
        <v>0</v>
      </c>
      <c r="BF15" s="2">
        <f t="shared" si="27"/>
        <v>34.5</v>
      </c>
      <c r="BJ15" s="2"/>
      <c r="BK15" s="2"/>
      <c r="BL15" s="2"/>
    </row>
    <row r="16" spans="1:64" x14ac:dyDescent="0.25">
      <c r="B16" s="2" t="s">
        <v>10</v>
      </c>
      <c r="D16">
        <v>20</v>
      </c>
      <c r="E16" s="24" t="s">
        <v>81</v>
      </c>
      <c r="F16" s="25">
        <v>1</v>
      </c>
      <c r="G16" s="25">
        <v>7</v>
      </c>
      <c r="H16" s="25">
        <v>1</v>
      </c>
      <c r="I16" s="25">
        <v>6</v>
      </c>
      <c r="J16" s="25">
        <v>1</v>
      </c>
      <c r="K16" s="25">
        <v>4</v>
      </c>
      <c r="L16" s="2">
        <f t="shared" si="10"/>
        <v>2.5</v>
      </c>
      <c r="M16" s="2">
        <f t="shared" si="11"/>
        <v>1</v>
      </c>
      <c r="N16" s="2">
        <f t="shared" si="12"/>
        <v>0.5</v>
      </c>
      <c r="O16" s="27">
        <v>1</v>
      </c>
      <c r="P16" s="25">
        <v>5</v>
      </c>
      <c r="Q16" s="25">
        <v>1</v>
      </c>
      <c r="R16" s="25">
        <v>3</v>
      </c>
      <c r="S16" s="25">
        <v>1</v>
      </c>
      <c r="T16" s="25">
        <v>2</v>
      </c>
      <c r="U16" s="2">
        <f t="shared" si="13"/>
        <v>1.5</v>
      </c>
      <c r="V16" s="2">
        <f t="shared" si="14"/>
        <v>0.5</v>
      </c>
      <c r="W16" s="2">
        <f t="shared" si="15"/>
        <v>1</v>
      </c>
      <c r="X16" s="25">
        <v>3</v>
      </c>
      <c r="Y16" s="25">
        <v>17</v>
      </c>
      <c r="Z16" s="25">
        <v>3</v>
      </c>
      <c r="AA16" s="25">
        <v>10</v>
      </c>
      <c r="AB16" s="2">
        <f t="shared" si="16"/>
        <v>6.5</v>
      </c>
      <c r="AC16" s="2">
        <f t="shared" si="17"/>
        <v>3.5</v>
      </c>
      <c r="AD16" s="25">
        <v>1</v>
      </c>
      <c r="AE16" s="25">
        <v>4</v>
      </c>
      <c r="AF16" s="25">
        <v>1</v>
      </c>
      <c r="AG16" s="25">
        <v>2</v>
      </c>
      <c r="AH16" s="25">
        <v>1</v>
      </c>
      <c r="AI16" s="25">
        <v>2</v>
      </c>
      <c r="AJ16" s="2">
        <f t="shared" si="18"/>
        <v>1.5</v>
      </c>
      <c r="AK16" s="2">
        <f t="shared" si="19"/>
        <v>0</v>
      </c>
      <c r="AL16" s="2">
        <f t="shared" si="20"/>
        <v>1</v>
      </c>
      <c r="AM16" s="25">
        <v>1</v>
      </c>
      <c r="AN16" s="25">
        <v>2</v>
      </c>
      <c r="AO16" s="25"/>
      <c r="AP16" s="25"/>
      <c r="AQ16" s="25"/>
      <c r="AR16" s="25"/>
      <c r="AS16" s="2">
        <f t="shared" si="21"/>
        <v>0</v>
      </c>
      <c r="AT16" s="2">
        <f t="shared" si="22"/>
        <v>0</v>
      </c>
      <c r="AU16" s="2">
        <f t="shared" si="23"/>
        <v>1.5</v>
      </c>
      <c r="AV16" s="25"/>
      <c r="AW16" s="25"/>
      <c r="AX16" s="25"/>
      <c r="AY16" s="25"/>
      <c r="AZ16" s="25"/>
      <c r="BA16" s="25"/>
      <c r="BB16" s="2">
        <f t="shared" si="24"/>
        <v>0</v>
      </c>
      <c r="BC16" s="2">
        <f t="shared" si="25"/>
        <v>0</v>
      </c>
      <c r="BD16" s="2">
        <f t="shared" si="26"/>
        <v>0</v>
      </c>
      <c r="BF16" s="2">
        <f t="shared" si="27"/>
        <v>21</v>
      </c>
      <c r="BJ16" s="2"/>
      <c r="BK16" s="2"/>
      <c r="BL16" s="2"/>
    </row>
    <row r="17" spans="2:64" x14ac:dyDescent="0.25">
      <c r="B17" s="8">
        <f>B11/B14</f>
        <v>0.53475933767909001</v>
      </c>
      <c r="D17">
        <v>10</v>
      </c>
      <c r="E17" s="24" t="s">
        <v>82</v>
      </c>
      <c r="F17" s="25">
        <v>5</v>
      </c>
      <c r="G17" s="25">
        <v>27</v>
      </c>
      <c r="H17" s="25">
        <v>4</v>
      </c>
      <c r="I17" s="25">
        <v>10</v>
      </c>
      <c r="J17" s="25">
        <v>3</v>
      </c>
      <c r="K17" s="25">
        <v>5</v>
      </c>
      <c r="L17" s="2">
        <f t="shared" si="10"/>
        <v>4</v>
      </c>
      <c r="M17" s="2">
        <f t="shared" si="11"/>
        <v>3</v>
      </c>
      <c r="N17" s="2">
        <f t="shared" si="12"/>
        <v>9</v>
      </c>
      <c r="O17" s="27">
        <v>1</v>
      </c>
      <c r="P17" s="25">
        <v>5</v>
      </c>
      <c r="Q17" s="25">
        <v>1</v>
      </c>
      <c r="R17" s="25">
        <v>4</v>
      </c>
      <c r="S17" s="25">
        <v>1</v>
      </c>
      <c r="T17" s="25">
        <v>3</v>
      </c>
      <c r="U17" s="2">
        <f t="shared" si="13"/>
        <v>2</v>
      </c>
      <c r="V17" s="2">
        <f t="shared" si="14"/>
        <v>0.5</v>
      </c>
      <c r="W17" s="2">
        <f t="shared" si="15"/>
        <v>0.5</v>
      </c>
      <c r="X17" s="25">
        <v>5</v>
      </c>
      <c r="Y17" s="25">
        <v>19</v>
      </c>
      <c r="Z17" s="25">
        <v>3</v>
      </c>
      <c r="AA17" s="25">
        <v>9</v>
      </c>
      <c r="AB17" s="2">
        <f t="shared" si="16"/>
        <v>6</v>
      </c>
      <c r="AC17" s="2">
        <f t="shared" si="17"/>
        <v>6</v>
      </c>
      <c r="AD17" s="25"/>
      <c r="AE17" s="25"/>
      <c r="AF17" s="25"/>
      <c r="AG17" s="25"/>
      <c r="AH17" s="25"/>
      <c r="AI17" s="25"/>
      <c r="AJ17" s="2">
        <f t="shared" si="18"/>
        <v>0</v>
      </c>
      <c r="AK17" s="2">
        <f t="shared" si="19"/>
        <v>0</v>
      </c>
      <c r="AL17" s="2">
        <f t="shared" si="20"/>
        <v>0</v>
      </c>
      <c r="AM17" s="25"/>
      <c r="AN17" s="25"/>
      <c r="AO17" s="25"/>
      <c r="AP17" s="25"/>
      <c r="AQ17" s="25"/>
      <c r="AR17" s="25"/>
      <c r="AS17" s="2">
        <f t="shared" si="21"/>
        <v>0</v>
      </c>
      <c r="AT17" s="2">
        <f t="shared" si="22"/>
        <v>0</v>
      </c>
      <c r="AU17" s="2">
        <f t="shared" si="23"/>
        <v>0</v>
      </c>
      <c r="AV17" s="25"/>
      <c r="AW17" s="25"/>
      <c r="AX17" s="25"/>
      <c r="AY17" s="25"/>
      <c r="AZ17" s="25"/>
      <c r="BA17" s="25"/>
      <c r="BB17" s="2">
        <f t="shared" si="24"/>
        <v>0</v>
      </c>
      <c r="BC17" s="2">
        <f t="shared" si="25"/>
        <v>0</v>
      </c>
      <c r="BD17" s="2">
        <f t="shared" si="26"/>
        <v>0</v>
      </c>
      <c r="BF17" s="2">
        <f t="shared" si="27"/>
        <v>31</v>
      </c>
      <c r="BJ17" s="2"/>
      <c r="BK17" s="2"/>
      <c r="BL17" s="2"/>
    </row>
    <row r="18" spans="2:64" x14ac:dyDescent="0.25">
      <c r="B18" s="2"/>
      <c r="D18">
        <v>0</v>
      </c>
      <c r="E18" s="24" t="s">
        <v>83</v>
      </c>
      <c r="F18" s="25">
        <v>2</v>
      </c>
      <c r="G18" s="25">
        <v>8</v>
      </c>
      <c r="H18" s="25">
        <v>1</v>
      </c>
      <c r="I18" s="25">
        <v>3</v>
      </c>
      <c r="J18" s="25">
        <v>1</v>
      </c>
      <c r="K18" s="25">
        <v>1</v>
      </c>
      <c r="L18" s="2">
        <f t="shared" si="10"/>
        <v>1</v>
      </c>
      <c r="M18" s="2">
        <f t="shared" si="11"/>
        <v>1</v>
      </c>
      <c r="N18" s="2">
        <f t="shared" si="12"/>
        <v>3</v>
      </c>
      <c r="O18" s="27"/>
      <c r="P18" s="25"/>
      <c r="Q18" s="25"/>
      <c r="R18" s="25"/>
      <c r="S18" s="25"/>
      <c r="T18" s="25"/>
      <c r="U18" s="2">
        <f t="shared" si="13"/>
        <v>0</v>
      </c>
      <c r="V18" s="2">
        <f t="shared" si="14"/>
        <v>0</v>
      </c>
      <c r="W18" s="2">
        <f t="shared" si="15"/>
        <v>0</v>
      </c>
      <c r="X18" s="25">
        <v>6</v>
      </c>
      <c r="Y18" s="25">
        <v>23</v>
      </c>
      <c r="Z18" s="25">
        <v>5</v>
      </c>
      <c r="AA18" s="25">
        <v>7</v>
      </c>
      <c r="AB18" s="2">
        <f t="shared" si="16"/>
        <v>6</v>
      </c>
      <c r="AC18" s="2">
        <f t="shared" si="17"/>
        <v>8.5</v>
      </c>
      <c r="AD18" s="25"/>
      <c r="AE18" s="25"/>
      <c r="AF18" s="25"/>
      <c r="AG18" s="25"/>
      <c r="AH18" s="25"/>
      <c r="AI18" s="25"/>
      <c r="AJ18" s="2">
        <f t="shared" si="18"/>
        <v>0</v>
      </c>
      <c r="AK18" s="2">
        <f t="shared" si="19"/>
        <v>0</v>
      </c>
      <c r="AL18" s="2">
        <f t="shared" si="20"/>
        <v>0</v>
      </c>
      <c r="AM18" s="25"/>
      <c r="AN18" s="25"/>
      <c r="AO18" s="25"/>
      <c r="AP18" s="25"/>
      <c r="AQ18" s="25"/>
      <c r="AR18" s="25"/>
      <c r="AS18" s="2">
        <f t="shared" si="21"/>
        <v>0</v>
      </c>
      <c r="AT18" s="2">
        <f t="shared" si="22"/>
        <v>0</v>
      </c>
      <c r="AU18" s="2">
        <f t="shared" si="23"/>
        <v>0</v>
      </c>
      <c r="AV18" s="25"/>
      <c r="AW18" s="25"/>
      <c r="AX18" s="25"/>
      <c r="AY18" s="25"/>
      <c r="AZ18" s="25"/>
      <c r="BA18" s="25"/>
      <c r="BB18" s="2">
        <f t="shared" si="24"/>
        <v>0</v>
      </c>
      <c r="BC18" s="2">
        <f t="shared" si="25"/>
        <v>0</v>
      </c>
      <c r="BD18" s="2">
        <f t="shared" si="26"/>
        <v>0</v>
      </c>
      <c r="BF18" s="2">
        <f t="shared" si="27"/>
        <v>19.5</v>
      </c>
      <c r="BJ18" s="2"/>
      <c r="BK18" s="2"/>
      <c r="BL18" s="2"/>
    </row>
    <row r="19" spans="2:64" x14ac:dyDescent="0.25">
      <c r="B19" s="2" t="s">
        <v>11</v>
      </c>
      <c r="D19">
        <v>30</v>
      </c>
      <c r="E19" s="24" t="s">
        <v>84</v>
      </c>
      <c r="F19" s="25"/>
      <c r="G19" s="25"/>
      <c r="H19" s="25"/>
      <c r="I19" s="25"/>
      <c r="J19" s="25"/>
      <c r="K19" s="25"/>
      <c r="L19" s="2">
        <f t="shared" si="10"/>
        <v>0</v>
      </c>
      <c r="M19" s="2">
        <f t="shared" si="11"/>
        <v>0</v>
      </c>
      <c r="N19" s="2">
        <f t="shared" si="12"/>
        <v>0</v>
      </c>
      <c r="O19" s="25"/>
      <c r="P19" s="25"/>
      <c r="Q19" s="25"/>
      <c r="R19" s="25"/>
      <c r="S19" s="25"/>
      <c r="T19" s="25"/>
      <c r="U19" s="2">
        <f t="shared" si="13"/>
        <v>0</v>
      </c>
      <c r="V19" s="2">
        <f t="shared" si="14"/>
        <v>0</v>
      </c>
      <c r="W19" s="2">
        <f t="shared" si="15"/>
        <v>0</v>
      </c>
      <c r="X19" s="25"/>
      <c r="Y19" s="25"/>
      <c r="Z19" s="25"/>
      <c r="AA19" s="25"/>
      <c r="AB19" s="2">
        <f t="shared" si="16"/>
        <v>0</v>
      </c>
      <c r="AC19" s="2">
        <f t="shared" si="17"/>
        <v>0</v>
      </c>
      <c r="AD19" s="25">
        <v>4</v>
      </c>
      <c r="AE19" s="25">
        <v>21</v>
      </c>
      <c r="AF19" s="25">
        <v>4</v>
      </c>
      <c r="AG19" s="25">
        <v>12</v>
      </c>
      <c r="AH19" s="25">
        <v>4</v>
      </c>
      <c r="AI19" s="25">
        <v>8</v>
      </c>
      <c r="AJ19" s="2">
        <f t="shared" si="18"/>
        <v>6</v>
      </c>
      <c r="AK19" s="2">
        <f t="shared" si="19"/>
        <v>2</v>
      </c>
      <c r="AL19" s="2">
        <f t="shared" si="20"/>
        <v>4.5</v>
      </c>
      <c r="AM19" s="25">
        <v>2</v>
      </c>
      <c r="AN19" s="25">
        <v>7</v>
      </c>
      <c r="AO19" s="25">
        <v>1</v>
      </c>
      <c r="AP19" s="25">
        <v>4</v>
      </c>
      <c r="AQ19" s="25">
        <v>1</v>
      </c>
      <c r="AR19" s="25">
        <v>3</v>
      </c>
      <c r="AS19" s="2">
        <f t="shared" si="21"/>
        <v>2</v>
      </c>
      <c r="AT19" s="2">
        <f t="shared" si="22"/>
        <v>0.5</v>
      </c>
      <c r="AU19" s="2">
        <f t="shared" si="23"/>
        <v>2</v>
      </c>
      <c r="AV19" s="25">
        <v>1</v>
      </c>
      <c r="AW19" s="25">
        <v>5</v>
      </c>
      <c r="AX19" s="25">
        <v>1</v>
      </c>
      <c r="AY19" s="25">
        <v>4</v>
      </c>
      <c r="AZ19" s="25">
        <v>1</v>
      </c>
      <c r="BA19" s="25">
        <v>3</v>
      </c>
      <c r="BB19" s="2">
        <f t="shared" si="24"/>
        <v>2</v>
      </c>
      <c r="BC19" s="2">
        <f t="shared" si="25"/>
        <v>0.5</v>
      </c>
      <c r="BD19" s="2">
        <f t="shared" si="26"/>
        <v>0.5</v>
      </c>
      <c r="BF19" s="2">
        <f t="shared" si="27"/>
        <v>20</v>
      </c>
      <c r="BJ19" s="2"/>
      <c r="BK19" s="2"/>
      <c r="BL19" s="2"/>
    </row>
    <row r="20" spans="2:64" x14ac:dyDescent="0.25">
      <c r="B20" s="8">
        <f>(B17*2)/((SQRT(B24)))</f>
        <v>0.33821150142180501</v>
      </c>
      <c r="D20">
        <v>30</v>
      </c>
      <c r="E20" s="24" t="s">
        <v>85</v>
      </c>
      <c r="F20" s="25">
        <v>2</v>
      </c>
      <c r="G20" s="25">
        <v>2</v>
      </c>
      <c r="H20" s="25"/>
      <c r="I20" s="25"/>
      <c r="J20" s="25"/>
      <c r="K20" s="25"/>
      <c r="L20" s="2">
        <f t="shared" si="10"/>
        <v>0</v>
      </c>
      <c r="M20" s="2">
        <f t="shared" si="11"/>
        <v>0</v>
      </c>
      <c r="N20" s="2">
        <f t="shared" si="12"/>
        <v>2</v>
      </c>
      <c r="O20" s="25"/>
      <c r="P20" s="25"/>
      <c r="Q20" s="25"/>
      <c r="R20" s="25"/>
      <c r="S20" s="25"/>
      <c r="T20" s="25"/>
      <c r="U20" s="2">
        <f t="shared" si="13"/>
        <v>0</v>
      </c>
      <c r="V20" s="2">
        <f t="shared" si="14"/>
        <v>0</v>
      </c>
      <c r="W20" s="2">
        <f t="shared" si="15"/>
        <v>0</v>
      </c>
      <c r="X20" s="25"/>
      <c r="Y20" s="25"/>
      <c r="Z20" s="25"/>
      <c r="AA20" s="25"/>
      <c r="AB20" s="2">
        <f t="shared" si="16"/>
        <v>0</v>
      </c>
      <c r="AC20" s="2">
        <f t="shared" si="17"/>
        <v>0</v>
      </c>
      <c r="AD20" s="25">
        <v>1</v>
      </c>
      <c r="AE20" s="25">
        <v>3</v>
      </c>
      <c r="AF20" s="25"/>
      <c r="AG20" s="25"/>
      <c r="AH20" s="25"/>
      <c r="AI20" s="25"/>
      <c r="AJ20" s="2">
        <f t="shared" si="18"/>
        <v>0</v>
      </c>
      <c r="AK20" s="2">
        <f t="shared" si="19"/>
        <v>0</v>
      </c>
      <c r="AL20" s="2">
        <f t="shared" si="20"/>
        <v>2</v>
      </c>
      <c r="AM20" s="25"/>
      <c r="AN20" s="25"/>
      <c r="AO20" s="25"/>
      <c r="AP20" s="25"/>
      <c r="AQ20" s="25"/>
      <c r="AR20" s="25"/>
      <c r="AS20" s="2">
        <f t="shared" si="21"/>
        <v>0</v>
      </c>
      <c r="AT20" s="2">
        <f t="shared" si="22"/>
        <v>0</v>
      </c>
      <c r="AU20" s="2">
        <f t="shared" si="23"/>
        <v>0</v>
      </c>
      <c r="AV20" s="25"/>
      <c r="AW20" s="25"/>
      <c r="AX20" s="25"/>
      <c r="AY20" s="25"/>
      <c r="AZ20" s="25"/>
      <c r="BA20" s="25"/>
      <c r="BB20" s="2">
        <f t="shared" si="24"/>
        <v>0</v>
      </c>
      <c r="BC20" s="2">
        <f t="shared" si="25"/>
        <v>0</v>
      </c>
      <c r="BD20" s="2">
        <f t="shared" si="26"/>
        <v>0</v>
      </c>
      <c r="BF20" s="2">
        <f t="shared" si="27"/>
        <v>4</v>
      </c>
      <c r="BJ20" s="2"/>
      <c r="BK20" s="2"/>
      <c r="BL20" s="2"/>
    </row>
    <row r="21" spans="2:64" x14ac:dyDescent="0.25">
      <c r="B21" s="2"/>
    </row>
    <row r="22" spans="2:64" x14ac:dyDescent="0.25">
      <c r="B22" s="2" t="s">
        <v>12</v>
      </c>
    </row>
    <row r="23" spans="2:64" x14ac:dyDescent="0.25">
      <c r="B23" s="2"/>
    </row>
    <row r="24" spans="2:64" x14ac:dyDescent="0.25">
      <c r="B24" s="2">
        <f>+D7</f>
        <v>10</v>
      </c>
    </row>
  </sheetData>
  <mergeCells count="55">
    <mergeCell ref="AS2:AU2"/>
    <mergeCell ref="BB2:BD2"/>
    <mergeCell ref="I3:K3"/>
    <mergeCell ref="L2:N2"/>
    <mergeCell ref="U2:W2"/>
    <mergeCell ref="AB2:AC2"/>
    <mergeCell ref="AJ2:AL2"/>
    <mergeCell ref="X7:X8"/>
    <mergeCell ref="I4:K4"/>
    <mergeCell ref="A5:B5"/>
    <mergeCell ref="I5:K5"/>
    <mergeCell ref="A6:B6"/>
    <mergeCell ref="A7:B7"/>
    <mergeCell ref="F7:F8"/>
    <mergeCell ref="G7:G8"/>
    <mergeCell ref="H7:H8"/>
    <mergeCell ref="I7:I8"/>
    <mergeCell ref="J7:J8"/>
    <mergeCell ref="O7:O8"/>
    <mergeCell ref="P7:P8"/>
    <mergeCell ref="Q7:Q8"/>
    <mergeCell ref="R7:R8"/>
    <mergeCell ref="S7:S8"/>
    <mergeCell ref="AO7:AO8"/>
    <mergeCell ref="Y7:Y8"/>
    <mergeCell ref="Z7:Z8"/>
    <mergeCell ref="AA7:AA8"/>
    <mergeCell ref="AD7:AD8"/>
    <mergeCell ref="AE7:AE8"/>
    <mergeCell ref="AF7:AF8"/>
    <mergeCell ref="AG7:AG8"/>
    <mergeCell ref="AH7:AH8"/>
    <mergeCell ref="AM7:AM8"/>
    <mergeCell ref="AN7:AN8"/>
    <mergeCell ref="BB9:BD9"/>
    <mergeCell ref="A8:B8"/>
    <mergeCell ref="A9:B9"/>
    <mergeCell ref="F9:K9"/>
    <mergeCell ref="L9:N9"/>
    <mergeCell ref="O9:T9"/>
    <mergeCell ref="U9:W9"/>
    <mergeCell ref="X9:AA9"/>
    <mergeCell ref="AB9:AC9"/>
    <mergeCell ref="AZ7:AZ8"/>
    <mergeCell ref="AP7:AP8"/>
    <mergeCell ref="AQ7:AQ8"/>
    <mergeCell ref="AV7:AV8"/>
    <mergeCell ref="AW7:AW8"/>
    <mergeCell ref="AX7:AX8"/>
    <mergeCell ref="AY7:AY8"/>
    <mergeCell ref="AD9:AI9"/>
    <mergeCell ref="AJ9:AL9"/>
    <mergeCell ref="AM9:AR9"/>
    <mergeCell ref="AS9:AU9"/>
    <mergeCell ref="AV9:BA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0"/>
  <sheetViews>
    <sheetView zoomScaleNormal="100" workbookViewId="0">
      <selection activeCell="G42" sqref="G42"/>
    </sheetView>
  </sheetViews>
  <sheetFormatPr defaultRowHeight="15" x14ac:dyDescent="0.25"/>
  <cols>
    <col min="4" max="4" width="5.7109375" customWidth="1"/>
    <col min="5" max="5" width="6.42578125" customWidth="1"/>
    <col min="6" max="6" width="5.7109375" customWidth="1"/>
    <col min="7" max="7" width="6" customWidth="1"/>
    <col min="8" max="8" width="5.42578125" customWidth="1"/>
    <col min="9" max="9" width="6.28515625" customWidth="1"/>
    <col min="10" max="11" width="5.7109375" customWidth="1"/>
    <col min="12" max="12" width="7.7109375" bestFit="1" customWidth="1"/>
    <col min="13" max="13" width="7.7109375" customWidth="1"/>
    <col min="14" max="14" width="7.42578125" customWidth="1"/>
    <col min="15" max="15" width="5.5703125" customWidth="1"/>
    <col min="16" max="16" width="6.28515625" customWidth="1"/>
    <col min="17" max="17" width="6" customWidth="1"/>
    <col min="18" max="18" width="6.140625" customWidth="1"/>
    <col min="19" max="19" width="7.140625" customWidth="1"/>
    <col min="20" max="20" width="4.7109375" customWidth="1"/>
    <col min="21" max="23" width="7.7109375" bestFit="1" customWidth="1"/>
    <col min="24" max="24" width="5.5703125" customWidth="1"/>
    <col min="25" max="25" width="6.28515625" customWidth="1"/>
    <col min="26" max="26" width="5.5703125" customWidth="1"/>
    <col min="27" max="27" width="6.140625" customWidth="1"/>
    <col min="28" max="28" width="7.140625" customWidth="1"/>
    <col min="29" max="29" width="4.7109375" customWidth="1"/>
    <col min="30" max="31" width="7.7109375" bestFit="1" customWidth="1"/>
    <col min="32" max="32" width="7.5703125" customWidth="1"/>
    <col min="33" max="33" width="5.5703125" customWidth="1"/>
    <col min="34" max="35" width="6.28515625" customWidth="1"/>
    <col min="36" max="36" width="6.140625" customWidth="1"/>
    <col min="37" max="37" width="7.28515625" customWidth="1"/>
    <col min="38" max="38" width="5.140625" customWidth="1"/>
    <col min="39" max="39" width="7.7109375" bestFit="1" customWidth="1"/>
    <col min="40" max="40" width="7.5703125" customWidth="1"/>
    <col min="41" max="41" width="7.42578125" customWidth="1"/>
    <col min="42" max="42" width="5.7109375" customWidth="1"/>
    <col min="43" max="43" width="6.140625" customWidth="1"/>
    <col min="44" max="44" width="7.7109375" bestFit="1" customWidth="1"/>
    <col min="45" max="45" width="5.7109375" customWidth="1"/>
    <col min="46" max="46" width="6.140625" customWidth="1"/>
    <col min="47" max="47" width="5.7109375" customWidth="1"/>
    <col min="48" max="48" width="6.140625" customWidth="1"/>
    <col min="49" max="49" width="5.7109375" customWidth="1"/>
    <col min="50" max="50" width="5" customWidth="1"/>
    <col min="51" max="53" width="7.7109375" bestFit="1" customWidth="1"/>
    <col min="54" max="54" width="5.7109375" customWidth="1"/>
    <col min="55" max="55" width="6.140625" customWidth="1"/>
    <col min="56" max="56" width="7.7109375" bestFit="1" customWidth="1"/>
    <col min="57" max="57" width="5.7109375" customWidth="1"/>
    <col min="58" max="58" width="6.140625" customWidth="1"/>
    <col min="59" max="59" width="7.7109375" bestFit="1" customWidth="1"/>
    <col min="60" max="60" width="5.7109375" customWidth="1"/>
    <col min="61" max="61" width="6.140625" customWidth="1"/>
    <col min="62" max="62" width="7.7109375" bestFit="1" customWidth="1"/>
    <col min="64" max="64" width="10.140625" style="2" bestFit="1" customWidth="1"/>
    <col min="67" max="67" width="12.85546875" customWidth="1"/>
    <col min="68" max="68" width="15.28515625" customWidth="1"/>
    <col min="69" max="69" width="5.85546875" customWidth="1"/>
    <col min="70" max="70" width="5.5703125" customWidth="1"/>
  </cols>
  <sheetData>
    <row r="1" spans="1:70" x14ac:dyDescent="0.25">
      <c r="A1" t="s">
        <v>58</v>
      </c>
    </row>
    <row r="2" spans="1:70" x14ac:dyDescent="0.25">
      <c r="L2" s="61" t="str">
        <f>L9</f>
        <v>Trembling Aspen</v>
      </c>
      <c r="M2" s="61"/>
      <c r="N2" s="61"/>
      <c r="U2" s="61" t="str">
        <f>U9</f>
        <v>Red Maple</v>
      </c>
      <c r="V2" s="61"/>
      <c r="W2" s="61"/>
      <c r="AD2" s="58" t="s">
        <v>52</v>
      </c>
      <c r="AE2" s="58"/>
      <c r="AF2" s="58"/>
      <c r="AM2" s="61" t="str">
        <f>AM9</f>
        <v>Sugar Maple</v>
      </c>
      <c r="AN2" s="61"/>
      <c r="AO2" s="61"/>
      <c r="AR2" s="2" t="s">
        <v>57</v>
      </c>
      <c r="AY2" s="61" t="str">
        <f>AY9</f>
        <v>Red Oak</v>
      </c>
      <c r="AZ2" s="61"/>
      <c r="BA2" s="61"/>
      <c r="BD2" s="2" t="s">
        <v>51</v>
      </c>
      <c r="BG2" s="2" t="s">
        <v>59</v>
      </c>
      <c r="BJ2" s="2" t="s">
        <v>60</v>
      </c>
    </row>
    <row r="3" spans="1:70" x14ac:dyDescent="0.25">
      <c r="I3" s="58" t="s">
        <v>5</v>
      </c>
      <c r="J3" s="58"/>
      <c r="K3" s="58"/>
      <c r="L3">
        <f>SUM(L11:L40)</f>
        <v>175</v>
      </c>
      <c r="M3">
        <f>SUM(M11:M40)</f>
        <v>257</v>
      </c>
      <c r="N3">
        <f>SUM(N11:N40)</f>
        <v>615</v>
      </c>
      <c r="U3">
        <f>SUM(U11:U40)</f>
        <v>24</v>
      </c>
      <c r="V3">
        <f>SUM(V11:V40)</f>
        <v>21</v>
      </c>
      <c r="W3">
        <f>SUM(W11:W40)</f>
        <v>158</v>
      </c>
      <c r="AD3">
        <f>SUM(AD11:AD40)</f>
        <v>2</v>
      </c>
      <c r="AE3">
        <f>SUM(AE11:AE40)</f>
        <v>10</v>
      </c>
      <c r="AF3">
        <f>SUM(AF11:AF40)</f>
        <v>11</v>
      </c>
      <c r="AM3">
        <f>SUM(AM11:AM40)</f>
        <v>10</v>
      </c>
      <c r="AN3">
        <f>SUM(AN11:AN40)</f>
        <v>4</v>
      </c>
      <c r="AO3">
        <f>SUM(AO11:AO40)</f>
        <v>15</v>
      </c>
      <c r="AR3">
        <f>SUM(AR11:AR40)</f>
        <v>5</v>
      </c>
      <c r="AY3">
        <f>SUM(AY11:AY40)</f>
        <v>4</v>
      </c>
      <c r="AZ3">
        <f>SUM(AZ11:AZ40)</f>
        <v>1</v>
      </c>
      <c r="BA3">
        <f>SUM(BA11:BA40)</f>
        <v>10</v>
      </c>
      <c r="BD3">
        <f>SUM(BD11:BD40)</f>
        <v>11</v>
      </c>
      <c r="BG3">
        <f>SUM(BG11:BG40)</f>
        <v>3</v>
      </c>
      <c r="BJ3">
        <f>SUM(BJ11:BJ40)</f>
        <v>4</v>
      </c>
    </row>
    <row r="4" spans="1:70" x14ac:dyDescent="0.25">
      <c r="C4" t="s">
        <v>15</v>
      </c>
      <c r="I4" s="58" t="s">
        <v>23</v>
      </c>
      <c r="J4" s="58"/>
      <c r="K4" s="58"/>
      <c r="L4" s="33">
        <f>L3/$D$7</f>
        <v>5.833333333333333</v>
      </c>
      <c r="M4" s="33">
        <f>M3/$D$7</f>
        <v>8.5666666666666664</v>
      </c>
      <c r="N4" s="33">
        <f>N3/$D$7</f>
        <v>20.5</v>
      </c>
      <c r="O4" s="33"/>
      <c r="P4" s="33"/>
      <c r="Q4" s="33"/>
      <c r="R4" s="33"/>
      <c r="S4" s="33"/>
      <c r="T4" s="33"/>
      <c r="U4" s="33">
        <f t="shared" ref="U4:V4" si="0">U3/$D$7</f>
        <v>0.8</v>
      </c>
      <c r="V4" s="33">
        <f t="shared" si="0"/>
        <v>0.7</v>
      </c>
      <c r="W4" s="33">
        <f>W3/$D$7</f>
        <v>5.2666666666666666</v>
      </c>
      <c r="X4" s="33"/>
      <c r="Y4" s="33"/>
      <c r="Z4" s="33"/>
      <c r="AA4" s="33"/>
      <c r="AB4" s="33"/>
      <c r="AC4" s="33"/>
      <c r="AD4" s="33">
        <f t="shared" ref="AD4" si="1">AD3/$D$7</f>
        <v>6.6666666666666666E-2</v>
      </c>
      <c r="AE4" s="33">
        <f t="shared" ref="AE4:AF4" si="2">AE3/$D$7</f>
        <v>0.33333333333333331</v>
      </c>
      <c r="AF4" s="33">
        <f t="shared" si="2"/>
        <v>0.36666666666666664</v>
      </c>
      <c r="AG4" s="33"/>
      <c r="AH4" s="33"/>
      <c r="AI4" s="33"/>
      <c r="AJ4" s="33"/>
      <c r="AK4" s="33"/>
      <c r="AL4" s="33"/>
      <c r="AM4" s="33">
        <f>AM3/$D$7</f>
        <v>0.33333333333333331</v>
      </c>
      <c r="AN4" s="33">
        <f t="shared" ref="AN4:AO4" si="3">AN3/$D$7</f>
        <v>0.13333333333333333</v>
      </c>
      <c r="AO4" s="33">
        <f t="shared" si="3"/>
        <v>0.5</v>
      </c>
      <c r="AP4" s="33"/>
      <c r="AQ4" s="33"/>
      <c r="AR4" s="33">
        <f t="shared" ref="AR4" si="4">AR3/$D$7</f>
        <v>0.16666666666666666</v>
      </c>
      <c r="AS4" s="33"/>
      <c r="AT4" s="33"/>
      <c r="AU4" s="33"/>
      <c r="AV4" s="33"/>
      <c r="AW4" s="33"/>
      <c r="AX4" s="33"/>
      <c r="AY4" s="33">
        <f t="shared" ref="AY4:BA4" si="5">AY3/$D$7</f>
        <v>0.13333333333333333</v>
      </c>
      <c r="AZ4" s="33">
        <f t="shared" si="5"/>
        <v>3.3333333333333333E-2</v>
      </c>
      <c r="BA4" s="33">
        <f t="shared" si="5"/>
        <v>0.33333333333333331</v>
      </c>
      <c r="BB4" s="33"/>
      <c r="BC4" s="33"/>
      <c r="BD4" s="33">
        <f t="shared" ref="BD4" si="6">BD3/$D$7</f>
        <v>0.36666666666666664</v>
      </c>
      <c r="BG4">
        <f t="shared" ref="BG4" si="7">BG3/$D$7</f>
        <v>0.1</v>
      </c>
      <c r="BJ4">
        <f t="shared" ref="BJ4" si="8">BJ3/$D$7</f>
        <v>0.13333333333333333</v>
      </c>
    </row>
    <row r="5" spans="1:70" x14ac:dyDescent="0.25">
      <c r="A5" s="58" t="s">
        <v>24</v>
      </c>
      <c r="B5" s="58"/>
      <c r="C5" s="33">
        <f>L5+M5+N5+U5+V5+W5+AD5+AE5+AF5+AM5+AN5+AO5+AR5+AY5+AZ5+BA5+BD5+BG5+BJ5</f>
        <v>1518.6666666666665</v>
      </c>
      <c r="I5" s="58" t="s">
        <v>24</v>
      </c>
      <c r="J5" s="58"/>
      <c r="K5" s="58"/>
      <c r="L5" s="33">
        <f>L4*$D$8</f>
        <v>198.33333333333331</v>
      </c>
      <c r="M5" s="33">
        <f>M4*$D$8</f>
        <v>291.26666666666665</v>
      </c>
      <c r="N5" s="33">
        <f>N4*$D$8</f>
        <v>697</v>
      </c>
      <c r="O5" s="33"/>
      <c r="P5" s="33"/>
      <c r="Q5" s="33"/>
      <c r="R5" s="33"/>
      <c r="S5" s="33"/>
      <c r="T5" s="33"/>
      <c r="U5" s="33">
        <f t="shared" ref="U5:W5" si="9">U4*$D$8</f>
        <v>27.200000000000003</v>
      </c>
      <c r="V5" s="33">
        <f t="shared" si="9"/>
        <v>23.799999999999997</v>
      </c>
      <c r="W5" s="33">
        <f t="shared" si="9"/>
        <v>179.06666666666666</v>
      </c>
      <c r="X5" s="33"/>
      <c r="Y5" s="33"/>
      <c r="Z5" s="33"/>
      <c r="AA5" s="33"/>
      <c r="AB5" s="33"/>
      <c r="AC5" s="33"/>
      <c r="AD5" s="33">
        <f t="shared" ref="AD5" si="10">AD4*$D$8</f>
        <v>2.2666666666666666</v>
      </c>
      <c r="AE5" s="33">
        <f>AE4*$D$8</f>
        <v>11.333333333333332</v>
      </c>
      <c r="AF5" s="33">
        <f t="shared" ref="AF5" si="11">AF4*$D$8</f>
        <v>12.466666666666665</v>
      </c>
      <c r="AG5" s="33"/>
      <c r="AH5" s="33"/>
      <c r="AI5" s="33"/>
      <c r="AJ5" s="33"/>
      <c r="AK5" s="33"/>
      <c r="AL5" s="33"/>
      <c r="AM5" s="33">
        <f t="shared" ref="AM5:AO5" si="12">AM4*$D$8</f>
        <v>11.333333333333332</v>
      </c>
      <c r="AN5" s="33">
        <f t="shared" si="12"/>
        <v>4.5333333333333332</v>
      </c>
      <c r="AO5" s="33">
        <f t="shared" si="12"/>
        <v>17</v>
      </c>
      <c r="AP5" s="33"/>
      <c r="AQ5" s="33"/>
      <c r="AR5" s="33">
        <f t="shared" ref="AR5" si="13">AR4*$D$8</f>
        <v>5.6666666666666661</v>
      </c>
      <c r="AS5" s="33"/>
      <c r="AT5" s="33"/>
      <c r="AU5" s="33"/>
      <c r="AV5" s="33"/>
      <c r="AW5" s="33"/>
      <c r="AX5" s="33"/>
      <c r="AY5" s="33">
        <f t="shared" ref="AY5:BA5" si="14">AY4*$D$8</f>
        <v>4.5333333333333332</v>
      </c>
      <c r="AZ5" s="33">
        <f t="shared" si="14"/>
        <v>1.1333333333333333</v>
      </c>
      <c r="BA5" s="33">
        <f t="shared" si="14"/>
        <v>11.333333333333332</v>
      </c>
      <c r="BB5" s="33"/>
      <c r="BC5" s="33"/>
      <c r="BD5" s="33">
        <f t="shared" ref="BD5" si="15">BD4*$D$8</f>
        <v>12.466666666666665</v>
      </c>
      <c r="BG5">
        <f t="shared" ref="BG5" si="16">BG4*$D$8</f>
        <v>3.4000000000000004</v>
      </c>
      <c r="BJ5">
        <f t="shared" ref="BJ5" si="17">BJ4*$D$8</f>
        <v>4.5333333333333332</v>
      </c>
    </row>
    <row r="6" spans="1:70" x14ac:dyDescent="0.25">
      <c r="A6" s="60" t="s">
        <v>28</v>
      </c>
      <c r="B6" s="60"/>
      <c r="C6">
        <f>C5/D8</f>
        <v>44.666666666666664</v>
      </c>
    </row>
    <row r="7" spans="1:70" ht="15" customHeight="1" x14ac:dyDescent="0.25">
      <c r="A7" s="61" t="s">
        <v>25</v>
      </c>
      <c r="B7" s="61"/>
      <c r="D7" s="25">
        <v>30</v>
      </c>
      <c r="F7" s="59" t="s">
        <v>29</v>
      </c>
      <c r="G7" s="59" t="s">
        <v>30</v>
      </c>
      <c r="H7" s="59" t="s">
        <v>31</v>
      </c>
      <c r="I7" s="59" t="s">
        <v>32</v>
      </c>
      <c r="J7" s="59" t="s">
        <v>33</v>
      </c>
      <c r="O7" s="59" t="s">
        <v>29</v>
      </c>
      <c r="P7" s="59" t="s">
        <v>30</v>
      </c>
      <c r="Q7" s="59" t="s">
        <v>31</v>
      </c>
      <c r="R7" s="59" t="s">
        <v>32</v>
      </c>
      <c r="S7" s="59" t="s">
        <v>33</v>
      </c>
      <c r="X7" s="59" t="s">
        <v>29</v>
      </c>
      <c r="Y7" s="59" t="s">
        <v>30</v>
      </c>
      <c r="Z7" s="59" t="s">
        <v>31</v>
      </c>
      <c r="AA7" s="59" t="s">
        <v>32</v>
      </c>
      <c r="AB7" s="59" t="s">
        <v>33</v>
      </c>
      <c r="AG7" s="59" t="s">
        <v>29</v>
      </c>
      <c r="AH7" s="59" t="s">
        <v>30</v>
      </c>
      <c r="AI7" s="59" t="s">
        <v>31</v>
      </c>
      <c r="AJ7" s="59" t="s">
        <v>32</v>
      </c>
      <c r="AK7" s="59" t="s">
        <v>33</v>
      </c>
      <c r="AP7" s="59" t="s">
        <v>29</v>
      </c>
      <c r="AQ7" s="59" t="s">
        <v>30</v>
      </c>
      <c r="AS7" s="59" t="s">
        <v>29</v>
      </c>
      <c r="AT7" s="59" t="s">
        <v>30</v>
      </c>
      <c r="AU7" s="59" t="s">
        <v>31</v>
      </c>
      <c r="AV7" s="59" t="s">
        <v>32</v>
      </c>
      <c r="AW7" s="59" t="s">
        <v>33</v>
      </c>
      <c r="BB7" s="59" t="s">
        <v>29</v>
      </c>
      <c r="BC7" s="59" t="s">
        <v>30</v>
      </c>
      <c r="BE7" s="59" t="s">
        <v>29</v>
      </c>
      <c r="BF7" s="59" t="s">
        <v>30</v>
      </c>
      <c r="BH7" s="59" t="s">
        <v>29</v>
      </c>
      <c r="BI7" s="59" t="s">
        <v>30</v>
      </c>
    </row>
    <row r="8" spans="1:70" x14ac:dyDescent="0.25">
      <c r="A8" s="61" t="s">
        <v>26</v>
      </c>
      <c r="B8" s="61"/>
      <c r="D8" s="25">
        <v>34</v>
      </c>
      <c r="E8" s="13"/>
      <c r="F8" s="60"/>
      <c r="G8" s="60"/>
      <c r="H8" s="60"/>
      <c r="I8" s="60"/>
      <c r="J8" s="60"/>
      <c r="K8" t="s">
        <v>6</v>
      </c>
      <c r="L8" s="20"/>
      <c r="M8" s="20"/>
      <c r="N8" s="20"/>
      <c r="O8" s="60"/>
      <c r="P8" s="60"/>
      <c r="Q8" s="60"/>
      <c r="R8" s="60"/>
      <c r="S8" s="60"/>
      <c r="T8" t="s">
        <v>6</v>
      </c>
      <c r="U8" s="20"/>
      <c r="V8" s="20"/>
      <c r="W8" s="20"/>
      <c r="X8" s="60"/>
      <c r="Y8" s="60"/>
      <c r="Z8" s="60"/>
      <c r="AA8" s="60"/>
      <c r="AB8" s="60"/>
      <c r="AC8" t="s">
        <v>6</v>
      </c>
      <c r="AD8" s="20"/>
      <c r="AE8" s="20"/>
      <c r="AF8" s="20"/>
      <c r="AG8" s="60"/>
      <c r="AH8" s="60"/>
      <c r="AI8" s="60"/>
      <c r="AJ8" s="60"/>
      <c r="AK8" s="60"/>
      <c r="AL8" t="s">
        <v>6</v>
      </c>
      <c r="AM8" s="20"/>
      <c r="AN8" s="20"/>
      <c r="AO8" s="20"/>
      <c r="AP8" s="60"/>
      <c r="AQ8" s="60"/>
      <c r="AR8" s="20"/>
      <c r="AS8" s="60"/>
      <c r="AT8" s="60"/>
      <c r="AU8" s="60"/>
      <c r="AV8" s="60"/>
      <c r="AW8" s="60"/>
      <c r="AX8" t="s">
        <v>6</v>
      </c>
      <c r="AY8" s="20"/>
      <c r="AZ8" s="20"/>
      <c r="BA8" s="20"/>
      <c r="BB8" s="60"/>
      <c r="BC8" s="60"/>
      <c r="BD8" s="20"/>
      <c r="BE8" s="60"/>
      <c r="BF8" s="60"/>
      <c r="BG8" s="20"/>
      <c r="BH8" s="60"/>
      <c r="BI8" s="60"/>
      <c r="BJ8" s="20"/>
    </row>
    <row r="9" spans="1:70" x14ac:dyDescent="0.25">
      <c r="A9" s="61" t="s">
        <v>27</v>
      </c>
      <c r="B9" s="61"/>
      <c r="D9">
        <f>AVERAGE(D11:D40)</f>
        <v>10</v>
      </c>
      <c r="E9" s="13"/>
      <c r="F9" s="62" t="s">
        <v>56</v>
      </c>
      <c r="G9" s="62"/>
      <c r="H9" s="62"/>
      <c r="I9" s="62"/>
      <c r="J9" s="62"/>
      <c r="K9" s="62"/>
      <c r="L9" s="62" t="str">
        <f>F9</f>
        <v>Trembling Aspen</v>
      </c>
      <c r="M9" s="62"/>
      <c r="N9" s="62"/>
      <c r="O9" s="62" t="s">
        <v>42</v>
      </c>
      <c r="P9" s="62"/>
      <c r="Q9" s="62"/>
      <c r="R9" s="62"/>
      <c r="S9" s="62"/>
      <c r="T9" s="62"/>
      <c r="U9" s="62" t="str">
        <f>O9</f>
        <v>Red Maple</v>
      </c>
      <c r="V9" s="62"/>
      <c r="W9" s="62"/>
      <c r="X9" s="62" t="s">
        <v>52</v>
      </c>
      <c r="Y9" s="62"/>
      <c r="Z9" s="62"/>
      <c r="AA9" s="62"/>
      <c r="AB9" s="31"/>
      <c r="AC9" s="31"/>
      <c r="AD9" s="31"/>
      <c r="AE9" s="62"/>
      <c r="AF9" s="62"/>
      <c r="AG9" s="62" t="s">
        <v>41</v>
      </c>
      <c r="AH9" s="62"/>
      <c r="AI9" s="62"/>
      <c r="AJ9" s="62"/>
      <c r="AK9" s="62"/>
      <c r="AL9" s="62"/>
      <c r="AM9" s="62" t="str">
        <f>AG9</f>
        <v>Sugar Maple</v>
      </c>
      <c r="AN9" s="62"/>
      <c r="AO9" s="62"/>
      <c r="AP9" s="62" t="s">
        <v>57</v>
      </c>
      <c r="AQ9" s="62"/>
      <c r="AR9" s="31"/>
      <c r="AS9" s="62" t="s">
        <v>43</v>
      </c>
      <c r="AT9" s="62"/>
      <c r="AU9" s="62"/>
      <c r="AV9" s="62"/>
      <c r="AW9" s="62"/>
      <c r="AX9" s="62"/>
      <c r="AY9" s="62" t="str">
        <f>AS9</f>
        <v>Red Oak</v>
      </c>
      <c r="AZ9" s="62"/>
      <c r="BA9" s="62"/>
      <c r="BB9" s="62" t="s">
        <v>51</v>
      </c>
      <c r="BC9" s="62"/>
      <c r="BD9" s="31"/>
      <c r="BE9" s="62" t="s">
        <v>59</v>
      </c>
      <c r="BF9" s="62"/>
      <c r="BG9" s="31"/>
      <c r="BH9" s="62" t="s">
        <v>60</v>
      </c>
      <c r="BI9" s="62"/>
      <c r="BJ9" s="31"/>
      <c r="BL9" s="2">
        <f>SUM(BL11:BL40)</f>
        <v>1340</v>
      </c>
      <c r="BM9" t="s">
        <v>4</v>
      </c>
    </row>
    <row r="10" spans="1:70" ht="26.25" x14ac:dyDescent="0.25">
      <c r="B10" s="2" t="s">
        <v>8</v>
      </c>
      <c r="D10" t="s">
        <v>7</v>
      </c>
      <c r="E10" s="13" t="s">
        <v>16</v>
      </c>
      <c r="F10" s="26" t="s">
        <v>17</v>
      </c>
      <c r="G10" s="26" t="s">
        <v>18</v>
      </c>
      <c r="H10" s="26" t="s">
        <v>20</v>
      </c>
      <c r="I10" s="26" t="s">
        <v>21</v>
      </c>
      <c r="J10" s="26" t="s">
        <v>17</v>
      </c>
      <c r="K10" s="26" t="s">
        <v>19</v>
      </c>
      <c r="L10" s="21" t="s">
        <v>34</v>
      </c>
      <c r="M10" s="21" t="s">
        <v>35</v>
      </c>
      <c r="N10" s="21" t="s">
        <v>36</v>
      </c>
      <c r="O10" s="26" t="s">
        <v>17</v>
      </c>
      <c r="P10" s="26" t="s">
        <v>18</v>
      </c>
      <c r="Q10" s="26" t="s">
        <v>20</v>
      </c>
      <c r="R10" s="26" t="s">
        <v>21</v>
      </c>
      <c r="S10" s="26" t="s">
        <v>17</v>
      </c>
      <c r="T10" s="26" t="s">
        <v>19</v>
      </c>
      <c r="U10" s="21" t="s">
        <v>34</v>
      </c>
      <c r="V10" s="21" t="s">
        <v>35</v>
      </c>
      <c r="W10" s="21" t="s">
        <v>36</v>
      </c>
      <c r="X10" s="26" t="s">
        <v>17</v>
      </c>
      <c r="Y10" s="26" t="s">
        <v>18</v>
      </c>
      <c r="Z10" s="26" t="s">
        <v>20</v>
      </c>
      <c r="AA10" s="26" t="s">
        <v>21</v>
      </c>
      <c r="AB10" s="26" t="s">
        <v>17</v>
      </c>
      <c r="AC10" s="26" t="s">
        <v>19</v>
      </c>
      <c r="AD10" s="21" t="s">
        <v>34</v>
      </c>
      <c r="AE10" s="21" t="s">
        <v>35</v>
      </c>
      <c r="AF10" s="21" t="s">
        <v>36</v>
      </c>
      <c r="AG10" s="26" t="s">
        <v>17</v>
      </c>
      <c r="AH10" s="26" t="s">
        <v>18</v>
      </c>
      <c r="AI10" s="26" t="s">
        <v>20</v>
      </c>
      <c r="AJ10" s="26" t="s">
        <v>21</v>
      </c>
      <c r="AK10" s="26" t="s">
        <v>17</v>
      </c>
      <c r="AL10" s="26" t="s">
        <v>19</v>
      </c>
      <c r="AM10" s="21" t="s">
        <v>34</v>
      </c>
      <c r="AN10" s="21" t="s">
        <v>35</v>
      </c>
      <c r="AO10" s="21" t="s">
        <v>36</v>
      </c>
      <c r="AP10" s="26" t="s">
        <v>17</v>
      </c>
      <c r="AQ10" s="26" t="s">
        <v>18</v>
      </c>
      <c r="AR10" s="21" t="s">
        <v>36</v>
      </c>
      <c r="AS10" s="26" t="s">
        <v>17</v>
      </c>
      <c r="AT10" s="26" t="s">
        <v>18</v>
      </c>
      <c r="AU10" s="26" t="s">
        <v>20</v>
      </c>
      <c r="AV10" s="26" t="s">
        <v>21</v>
      </c>
      <c r="AW10" s="26" t="s">
        <v>17</v>
      </c>
      <c r="AX10" s="26" t="s">
        <v>19</v>
      </c>
      <c r="AY10" s="21" t="s">
        <v>34</v>
      </c>
      <c r="AZ10" s="21" t="s">
        <v>35</v>
      </c>
      <c r="BA10" s="21" t="s">
        <v>36</v>
      </c>
      <c r="BB10" s="26" t="s">
        <v>17</v>
      </c>
      <c r="BC10" s="26" t="s">
        <v>18</v>
      </c>
      <c r="BD10" s="21" t="s">
        <v>36</v>
      </c>
      <c r="BE10" s="26" t="s">
        <v>17</v>
      </c>
      <c r="BF10" s="26" t="s">
        <v>18</v>
      </c>
      <c r="BG10" s="21" t="s">
        <v>36</v>
      </c>
      <c r="BH10" s="26" t="s">
        <v>17</v>
      </c>
      <c r="BI10" s="26" t="s">
        <v>18</v>
      </c>
      <c r="BJ10" s="21" t="s">
        <v>36</v>
      </c>
      <c r="BL10" s="23" t="s">
        <v>22</v>
      </c>
      <c r="BO10" s="13"/>
      <c r="BP10" s="13"/>
      <c r="BQ10" s="13"/>
      <c r="BR10" s="13"/>
    </row>
    <row r="11" spans="1:70" x14ac:dyDescent="0.25">
      <c r="B11" s="3">
        <f>STDEV(BL11:BL40)</f>
        <v>32.452972164331122</v>
      </c>
      <c r="D11">
        <v>0</v>
      </c>
      <c r="E11" s="24" t="s">
        <v>86</v>
      </c>
      <c r="F11" s="22">
        <v>1</v>
      </c>
      <c r="G11" s="22">
        <v>5</v>
      </c>
      <c r="H11" s="22">
        <v>1</v>
      </c>
      <c r="I11" s="22">
        <v>1</v>
      </c>
      <c r="J11" s="22"/>
      <c r="K11" s="22"/>
      <c r="L11" s="2">
        <f>(J11+K11)</f>
        <v>0</v>
      </c>
      <c r="M11" s="2">
        <f>((H11+I11))-L11</f>
        <v>2</v>
      </c>
      <c r="N11" s="2">
        <f>((F11+G11))-(L11+M11)</f>
        <v>4</v>
      </c>
      <c r="O11" s="22">
        <v>1</v>
      </c>
      <c r="P11" s="22">
        <v>5</v>
      </c>
      <c r="Q11" s="22">
        <v>1</v>
      </c>
      <c r="R11" s="22">
        <v>1</v>
      </c>
      <c r="S11" s="22"/>
      <c r="T11" s="22"/>
      <c r="U11" s="2">
        <f>(S11+T11)</f>
        <v>0</v>
      </c>
      <c r="V11" s="2">
        <f>((Q11+R11))-U11</f>
        <v>2</v>
      </c>
      <c r="W11" s="2">
        <f>((O11+P11))-(U11+V11)</f>
        <v>4</v>
      </c>
      <c r="X11" s="22">
        <v>2</v>
      </c>
      <c r="Y11" s="22">
        <v>10</v>
      </c>
      <c r="Z11" s="22">
        <v>2</v>
      </c>
      <c r="AA11" s="22">
        <v>5</v>
      </c>
      <c r="AB11" s="22"/>
      <c r="AC11" s="22"/>
      <c r="AD11" s="2">
        <f>(AB11+AC11)</f>
        <v>0</v>
      </c>
      <c r="AE11" s="2">
        <f>((Z11+AA11))-AD11</f>
        <v>7</v>
      </c>
      <c r="AF11" s="2">
        <f>((X11+Y11))-(AD11+AE11)</f>
        <v>5</v>
      </c>
      <c r="AG11" s="22">
        <v>3</v>
      </c>
      <c r="AH11" s="22">
        <v>4</v>
      </c>
      <c r="AI11" s="22"/>
      <c r="AJ11" s="22"/>
      <c r="AK11" s="22"/>
      <c r="AL11" s="22"/>
      <c r="AM11" s="2">
        <f>(AK11+AL11)</f>
        <v>0</v>
      </c>
      <c r="AN11" s="2">
        <f>((AI11+AJ11))-AM11</f>
        <v>0</v>
      </c>
      <c r="AO11" s="2">
        <f>((AG11+AH11))-(AM11+AN11)</f>
        <v>7</v>
      </c>
      <c r="AP11" s="22">
        <v>1</v>
      </c>
      <c r="AQ11" s="22">
        <v>2</v>
      </c>
      <c r="AR11" s="2">
        <f>((AP11+AQ11))</f>
        <v>3</v>
      </c>
      <c r="AS11" s="22"/>
      <c r="AT11" s="22"/>
      <c r="AU11" s="22"/>
      <c r="AV11" s="22"/>
      <c r="AW11" s="22"/>
      <c r="AX11" s="22"/>
      <c r="AY11" s="2">
        <f>(AW11+AX11)</f>
        <v>0</v>
      </c>
      <c r="AZ11" s="2">
        <f>((AU11+AV11))-AY11</f>
        <v>0</v>
      </c>
      <c r="BA11" s="2">
        <f>((AS11+AT11))-(AY11+AZ11)</f>
        <v>0</v>
      </c>
      <c r="BB11" s="22"/>
      <c r="BC11" s="22"/>
      <c r="BD11" s="2">
        <f>((BB11+BC11))</f>
        <v>0</v>
      </c>
      <c r="BE11" s="22"/>
      <c r="BF11" s="22"/>
      <c r="BG11" s="2">
        <f>((BE11+BF11))</f>
        <v>0</v>
      </c>
      <c r="BH11" s="22"/>
      <c r="BI11" s="22"/>
      <c r="BJ11" s="2">
        <f>((BH11+BI11))</f>
        <v>0</v>
      </c>
      <c r="BL11" s="2">
        <f>L11+M11+N11+U11+V11+W11+AD11+AE11+AF11+AM11+AN11+AO11+AR11+AY11+AZ11+BA11+BD11+BG11+BJ11</f>
        <v>34</v>
      </c>
      <c r="BQ11" s="2"/>
      <c r="BR11" s="2"/>
    </row>
    <row r="12" spans="1:70" x14ac:dyDescent="0.25">
      <c r="B12" s="2"/>
      <c r="D12">
        <v>0</v>
      </c>
      <c r="E12" s="24" t="s">
        <v>87</v>
      </c>
      <c r="F12" s="25">
        <v>12</v>
      </c>
      <c r="G12" s="25">
        <v>80</v>
      </c>
      <c r="H12" s="25">
        <v>9</v>
      </c>
      <c r="I12" s="25">
        <v>14</v>
      </c>
      <c r="J12" s="25"/>
      <c r="K12" s="25"/>
      <c r="L12" s="2">
        <f t="shared" ref="L12:L40" si="18">(J12+K12)</f>
        <v>0</v>
      </c>
      <c r="M12" s="2">
        <f t="shared" ref="M12:M40" si="19">((H12+I12))-L12</f>
        <v>23</v>
      </c>
      <c r="N12" s="2">
        <f t="shared" ref="N12:N40" si="20">((F12+G12))-(L12+M12)</f>
        <v>69</v>
      </c>
      <c r="O12" s="27">
        <v>1</v>
      </c>
      <c r="P12" s="25">
        <v>1</v>
      </c>
      <c r="Q12" s="25"/>
      <c r="R12" s="25"/>
      <c r="S12" s="25"/>
      <c r="T12" s="25"/>
      <c r="U12" s="2">
        <f t="shared" ref="U12:U40" si="21">(S12+T12)</f>
        <v>0</v>
      </c>
      <c r="V12" s="2">
        <f t="shared" ref="V12:V40" si="22">((Q12+R12))-U12</f>
        <v>0</v>
      </c>
      <c r="W12" s="2">
        <f t="shared" ref="W12:W40" si="23">((O12+P12))-(U12+V12)</f>
        <v>2</v>
      </c>
      <c r="X12" s="25"/>
      <c r="Y12" s="25"/>
      <c r="Z12" s="25"/>
      <c r="AA12" s="25"/>
      <c r="AB12" s="25"/>
      <c r="AC12" s="25"/>
      <c r="AD12" s="2">
        <f t="shared" ref="AD12:AD40" si="24">(AB12+AC12)</f>
        <v>0</v>
      </c>
      <c r="AE12" s="2">
        <f t="shared" ref="AE12:AE40" si="25">((Z12+AA12))-AD12</f>
        <v>0</v>
      </c>
      <c r="AF12" s="2">
        <f t="shared" ref="AF12:AF40" si="26">((X12+Y12))-(AD12+AE12)</f>
        <v>0</v>
      </c>
      <c r="AG12" s="25"/>
      <c r="AH12" s="25"/>
      <c r="AI12" s="25"/>
      <c r="AJ12" s="25"/>
      <c r="AK12" s="25"/>
      <c r="AL12" s="25"/>
      <c r="AM12" s="2">
        <f t="shared" ref="AM12:AM40" si="27">(AK12+AL12)</f>
        <v>0</v>
      </c>
      <c r="AN12" s="2">
        <f t="shared" ref="AN12:AN40" si="28">((AI12+AJ12))-AM12</f>
        <v>0</v>
      </c>
      <c r="AO12" s="2">
        <f t="shared" ref="AO12:AO40" si="29">((AG12+AH12))-(AM12+AN12)</f>
        <v>0</v>
      </c>
      <c r="AP12" s="25"/>
      <c r="AQ12" s="25"/>
      <c r="AR12" s="2">
        <f t="shared" ref="AR12:AR40" si="30">((AP12+AQ12))</f>
        <v>0</v>
      </c>
      <c r="AS12" s="25"/>
      <c r="AT12" s="25"/>
      <c r="AU12" s="25"/>
      <c r="AV12" s="25"/>
      <c r="AW12" s="25"/>
      <c r="AX12" s="25"/>
      <c r="AY12" s="2">
        <f t="shared" ref="AY12:AY40" si="31">(AW12+AX12)</f>
        <v>0</v>
      </c>
      <c r="AZ12" s="2">
        <f t="shared" ref="AZ12:AZ40" si="32">((AU12+AV12))-AY12</f>
        <v>0</v>
      </c>
      <c r="BA12" s="2">
        <f t="shared" ref="BA12:BA40" si="33">((AS12+AT12))-(AY12+AZ12)</f>
        <v>0</v>
      </c>
      <c r="BB12" s="25"/>
      <c r="BC12" s="25"/>
      <c r="BD12" s="2">
        <f t="shared" ref="BD12:BD40" si="34">((BB12+BC12))</f>
        <v>0</v>
      </c>
      <c r="BE12" s="25"/>
      <c r="BF12" s="25"/>
      <c r="BG12" s="2">
        <f t="shared" ref="BG12:BG40" si="35">((BE12+BF12))</f>
        <v>0</v>
      </c>
      <c r="BH12" s="25"/>
      <c r="BI12" s="25"/>
      <c r="BJ12" s="2">
        <f t="shared" ref="BJ12:BJ40" si="36">((BH12+BI12))</f>
        <v>0</v>
      </c>
      <c r="BL12" s="2">
        <f t="shared" ref="BL12:BL40" si="37">L12+M12+N12+U12+V12+W12+AD12+AE12+AF12+AM12+AN12+AO12+AR12+AY12+AZ12+BA12+BD12+BG12+BJ12</f>
        <v>94</v>
      </c>
      <c r="BQ12" s="2"/>
      <c r="BR12" s="2"/>
    </row>
    <row r="13" spans="1:70" x14ac:dyDescent="0.25">
      <c r="B13" s="2" t="s">
        <v>9</v>
      </c>
      <c r="D13">
        <v>0</v>
      </c>
      <c r="E13" s="24" t="s">
        <v>88</v>
      </c>
      <c r="F13" s="25">
        <v>6</v>
      </c>
      <c r="G13" s="25">
        <v>32</v>
      </c>
      <c r="H13" s="25">
        <v>3</v>
      </c>
      <c r="I13" s="25">
        <v>5</v>
      </c>
      <c r="J13" s="25">
        <v>1</v>
      </c>
      <c r="K13" s="25">
        <v>1</v>
      </c>
      <c r="L13" s="2">
        <f t="shared" si="18"/>
        <v>2</v>
      </c>
      <c r="M13" s="2">
        <f t="shared" si="19"/>
        <v>6</v>
      </c>
      <c r="N13" s="2">
        <f t="shared" si="20"/>
        <v>30</v>
      </c>
      <c r="O13" s="27">
        <v>1</v>
      </c>
      <c r="P13" s="25">
        <v>2</v>
      </c>
      <c r="Q13" s="25"/>
      <c r="R13" s="25"/>
      <c r="S13" s="25"/>
      <c r="T13" s="25"/>
      <c r="U13" s="2">
        <f t="shared" si="21"/>
        <v>0</v>
      </c>
      <c r="V13" s="2">
        <f t="shared" si="22"/>
        <v>0</v>
      </c>
      <c r="W13" s="2">
        <f t="shared" si="23"/>
        <v>3</v>
      </c>
      <c r="X13" s="25"/>
      <c r="Y13" s="25"/>
      <c r="Z13" s="25"/>
      <c r="AA13" s="25"/>
      <c r="AB13" s="25"/>
      <c r="AC13" s="25"/>
      <c r="AD13" s="2">
        <f t="shared" si="24"/>
        <v>0</v>
      </c>
      <c r="AE13" s="2">
        <f t="shared" si="25"/>
        <v>0</v>
      </c>
      <c r="AF13" s="2">
        <f t="shared" si="26"/>
        <v>0</v>
      </c>
      <c r="AG13" s="25"/>
      <c r="AH13" s="25"/>
      <c r="AI13" s="25"/>
      <c r="AJ13" s="25"/>
      <c r="AK13" s="25"/>
      <c r="AL13" s="25"/>
      <c r="AM13" s="2">
        <f t="shared" si="27"/>
        <v>0</v>
      </c>
      <c r="AN13" s="2">
        <f t="shared" si="28"/>
        <v>0</v>
      </c>
      <c r="AO13" s="2">
        <f t="shared" si="29"/>
        <v>0</v>
      </c>
      <c r="AP13" s="25"/>
      <c r="AQ13" s="25"/>
      <c r="AR13" s="2">
        <f t="shared" si="30"/>
        <v>0</v>
      </c>
      <c r="AS13" s="25">
        <v>1</v>
      </c>
      <c r="AT13" s="25">
        <v>3</v>
      </c>
      <c r="AU13" s="25"/>
      <c r="AV13" s="25"/>
      <c r="AW13" s="25"/>
      <c r="AX13" s="25"/>
      <c r="AY13" s="2">
        <f t="shared" si="31"/>
        <v>0</v>
      </c>
      <c r="AZ13" s="2">
        <f t="shared" si="32"/>
        <v>0</v>
      </c>
      <c r="BA13" s="2">
        <f t="shared" si="33"/>
        <v>4</v>
      </c>
      <c r="BB13" s="25"/>
      <c r="BC13" s="25"/>
      <c r="BD13" s="2">
        <f t="shared" si="34"/>
        <v>0</v>
      </c>
      <c r="BE13" s="25"/>
      <c r="BF13" s="25"/>
      <c r="BG13" s="2">
        <f t="shared" si="35"/>
        <v>0</v>
      </c>
      <c r="BH13" s="25"/>
      <c r="BI13" s="25"/>
      <c r="BJ13" s="2">
        <f t="shared" si="36"/>
        <v>0</v>
      </c>
      <c r="BL13" s="2">
        <f t="shared" si="37"/>
        <v>45</v>
      </c>
      <c r="BP13" s="2"/>
      <c r="BQ13" s="2"/>
      <c r="BR13" s="2"/>
    </row>
    <row r="14" spans="1:70" x14ac:dyDescent="0.25">
      <c r="B14" s="3">
        <f>BL9/B24</f>
        <v>44.666666666666664</v>
      </c>
      <c r="D14">
        <v>0</v>
      </c>
      <c r="E14" s="24" t="s">
        <v>89</v>
      </c>
      <c r="F14" s="25"/>
      <c r="G14" s="25"/>
      <c r="H14" s="25"/>
      <c r="I14" s="25"/>
      <c r="J14" s="25"/>
      <c r="K14" s="25"/>
      <c r="L14" s="2">
        <f t="shared" si="18"/>
        <v>0</v>
      </c>
      <c r="M14" s="2">
        <f t="shared" si="19"/>
        <v>0</v>
      </c>
      <c r="N14" s="2">
        <f t="shared" si="20"/>
        <v>0</v>
      </c>
      <c r="O14" s="27">
        <v>1</v>
      </c>
      <c r="P14" s="25">
        <v>4</v>
      </c>
      <c r="Q14" s="25">
        <v>1</v>
      </c>
      <c r="R14" s="25">
        <v>3</v>
      </c>
      <c r="S14" s="25">
        <v>1</v>
      </c>
      <c r="T14" s="25">
        <v>2</v>
      </c>
      <c r="U14" s="2">
        <f t="shared" si="21"/>
        <v>3</v>
      </c>
      <c r="V14" s="2">
        <f t="shared" si="22"/>
        <v>1</v>
      </c>
      <c r="W14" s="2">
        <f t="shared" si="23"/>
        <v>1</v>
      </c>
      <c r="X14" s="25"/>
      <c r="Y14" s="25"/>
      <c r="Z14" s="25"/>
      <c r="AA14" s="25"/>
      <c r="AB14" s="25"/>
      <c r="AC14" s="25"/>
      <c r="AD14" s="2">
        <f t="shared" si="24"/>
        <v>0</v>
      </c>
      <c r="AE14" s="2">
        <f t="shared" si="25"/>
        <v>0</v>
      </c>
      <c r="AF14" s="2">
        <f t="shared" si="26"/>
        <v>0</v>
      </c>
      <c r="AG14" s="25"/>
      <c r="AH14" s="25"/>
      <c r="AI14" s="25"/>
      <c r="AJ14" s="25"/>
      <c r="AK14" s="25"/>
      <c r="AL14" s="25"/>
      <c r="AM14" s="2">
        <f t="shared" si="27"/>
        <v>0</v>
      </c>
      <c r="AN14" s="2">
        <f t="shared" si="28"/>
        <v>0</v>
      </c>
      <c r="AO14" s="2">
        <f t="shared" si="29"/>
        <v>0</v>
      </c>
      <c r="AP14" s="25"/>
      <c r="AQ14" s="25"/>
      <c r="AR14" s="2">
        <f t="shared" si="30"/>
        <v>0</v>
      </c>
      <c r="AS14" s="25"/>
      <c r="AT14" s="25"/>
      <c r="AU14" s="25"/>
      <c r="AV14" s="25"/>
      <c r="AW14" s="25"/>
      <c r="AX14" s="25"/>
      <c r="AY14" s="2">
        <f t="shared" si="31"/>
        <v>0</v>
      </c>
      <c r="AZ14" s="2">
        <f t="shared" si="32"/>
        <v>0</v>
      </c>
      <c r="BA14" s="2">
        <f t="shared" si="33"/>
        <v>0</v>
      </c>
      <c r="BB14" s="25"/>
      <c r="BC14" s="25"/>
      <c r="BD14" s="2">
        <f t="shared" si="34"/>
        <v>0</v>
      </c>
      <c r="BE14" s="25"/>
      <c r="BF14" s="25"/>
      <c r="BG14" s="2">
        <f t="shared" si="35"/>
        <v>0</v>
      </c>
      <c r="BH14" s="25"/>
      <c r="BI14" s="25"/>
      <c r="BJ14" s="2">
        <f t="shared" si="36"/>
        <v>0</v>
      </c>
      <c r="BL14" s="2">
        <f t="shared" si="37"/>
        <v>5</v>
      </c>
      <c r="BP14" s="2"/>
      <c r="BQ14" s="2"/>
      <c r="BR14" s="2"/>
    </row>
    <row r="15" spans="1:70" x14ac:dyDescent="0.25">
      <c r="B15" s="2"/>
      <c r="D15">
        <v>0</v>
      </c>
      <c r="E15" s="24" t="s">
        <v>90</v>
      </c>
      <c r="F15" s="25">
        <v>5</v>
      </c>
      <c r="G15" s="25">
        <v>27</v>
      </c>
      <c r="H15" s="25">
        <v>4</v>
      </c>
      <c r="I15" s="25">
        <v>9</v>
      </c>
      <c r="J15" s="25">
        <v>2</v>
      </c>
      <c r="K15" s="25">
        <v>3</v>
      </c>
      <c r="L15" s="2">
        <f t="shared" si="18"/>
        <v>5</v>
      </c>
      <c r="M15" s="2">
        <f t="shared" si="19"/>
        <v>8</v>
      </c>
      <c r="N15" s="2">
        <f t="shared" si="20"/>
        <v>19</v>
      </c>
      <c r="O15" s="27">
        <v>1</v>
      </c>
      <c r="P15" s="25">
        <v>2</v>
      </c>
      <c r="Q15" s="25"/>
      <c r="R15" s="25"/>
      <c r="S15" s="25"/>
      <c r="T15" s="25"/>
      <c r="U15" s="2">
        <f t="shared" si="21"/>
        <v>0</v>
      </c>
      <c r="V15" s="2">
        <f t="shared" si="22"/>
        <v>0</v>
      </c>
      <c r="W15" s="2">
        <f t="shared" si="23"/>
        <v>3</v>
      </c>
      <c r="X15" s="25">
        <v>1</v>
      </c>
      <c r="Y15" s="25">
        <v>4</v>
      </c>
      <c r="Z15" s="25">
        <v>1</v>
      </c>
      <c r="AA15" s="25">
        <v>2</v>
      </c>
      <c r="AB15" s="25">
        <v>1</v>
      </c>
      <c r="AC15" s="25">
        <v>1</v>
      </c>
      <c r="AD15" s="2">
        <f t="shared" si="24"/>
        <v>2</v>
      </c>
      <c r="AE15" s="2">
        <f t="shared" si="25"/>
        <v>1</v>
      </c>
      <c r="AF15" s="2">
        <f t="shared" si="26"/>
        <v>2</v>
      </c>
      <c r="AG15" s="25"/>
      <c r="AH15" s="25"/>
      <c r="AI15" s="25"/>
      <c r="AJ15" s="25"/>
      <c r="AK15" s="25"/>
      <c r="AL15" s="25"/>
      <c r="AM15" s="2">
        <f t="shared" si="27"/>
        <v>0</v>
      </c>
      <c r="AN15" s="2">
        <f t="shared" si="28"/>
        <v>0</v>
      </c>
      <c r="AO15" s="2">
        <f t="shared" si="29"/>
        <v>0</v>
      </c>
      <c r="AP15" s="25"/>
      <c r="AQ15" s="25"/>
      <c r="AR15" s="2">
        <f t="shared" si="30"/>
        <v>0</v>
      </c>
      <c r="AS15" s="25"/>
      <c r="AT15" s="25"/>
      <c r="AU15" s="25"/>
      <c r="AV15" s="25"/>
      <c r="AW15" s="25"/>
      <c r="AX15" s="25"/>
      <c r="AY15" s="2">
        <f t="shared" si="31"/>
        <v>0</v>
      </c>
      <c r="AZ15" s="2">
        <f t="shared" si="32"/>
        <v>0</v>
      </c>
      <c r="BA15" s="2">
        <f t="shared" si="33"/>
        <v>0</v>
      </c>
      <c r="BB15" s="25"/>
      <c r="BC15" s="25"/>
      <c r="BD15" s="2">
        <f t="shared" si="34"/>
        <v>0</v>
      </c>
      <c r="BE15" s="25"/>
      <c r="BF15" s="25"/>
      <c r="BG15" s="2">
        <f t="shared" si="35"/>
        <v>0</v>
      </c>
      <c r="BH15" s="25"/>
      <c r="BI15" s="25"/>
      <c r="BJ15" s="2">
        <f t="shared" si="36"/>
        <v>0</v>
      </c>
      <c r="BL15" s="2">
        <f t="shared" si="37"/>
        <v>40</v>
      </c>
      <c r="BP15" s="2"/>
      <c r="BQ15" s="2"/>
      <c r="BR15" s="2"/>
    </row>
    <row r="16" spans="1:70" x14ac:dyDescent="0.25">
      <c r="B16" s="2" t="s">
        <v>10</v>
      </c>
      <c r="D16">
        <v>0</v>
      </c>
      <c r="E16" s="24" t="s">
        <v>91</v>
      </c>
      <c r="F16" s="25"/>
      <c r="G16" s="25"/>
      <c r="H16" s="25"/>
      <c r="I16" s="25"/>
      <c r="J16" s="25"/>
      <c r="K16" s="25"/>
      <c r="L16" s="2">
        <f t="shared" si="18"/>
        <v>0</v>
      </c>
      <c r="M16" s="2">
        <f t="shared" si="19"/>
        <v>0</v>
      </c>
      <c r="N16" s="2">
        <f t="shared" si="20"/>
        <v>0</v>
      </c>
      <c r="O16" s="27"/>
      <c r="P16" s="25"/>
      <c r="Q16" s="25"/>
      <c r="R16" s="25"/>
      <c r="S16" s="25"/>
      <c r="T16" s="25"/>
      <c r="U16" s="2">
        <f t="shared" si="21"/>
        <v>0</v>
      </c>
      <c r="V16" s="2">
        <f t="shared" si="22"/>
        <v>0</v>
      </c>
      <c r="W16" s="2">
        <f t="shared" si="23"/>
        <v>0</v>
      </c>
      <c r="X16" s="25"/>
      <c r="Y16" s="25"/>
      <c r="Z16" s="25"/>
      <c r="AA16" s="25"/>
      <c r="AB16" s="25"/>
      <c r="AC16" s="25"/>
      <c r="AD16" s="2">
        <f t="shared" si="24"/>
        <v>0</v>
      </c>
      <c r="AE16" s="2">
        <f t="shared" si="25"/>
        <v>0</v>
      </c>
      <c r="AF16" s="2">
        <f t="shared" si="26"/>
        <v>0</v>
      </c>
      <c r="AG16" s="25">
        <v>1</v>
      </c>
      <c r="AH16" s="25">
        <v>4</v>
      </c>
      <c r="AI16" s="25">
        <v>1</v>
      </c>
      <c r="AJ16" s="25">
        <v>2</v>
      </c>
      <c r="AK16" s="25"/>
      <c r="AL16" s="25"/>
      <c r="AM16" s="2">
        <f t="shared" si="27"/>
        <v>0</v>
      </c>
      <c r="AN16" s="2">
        <f t="shared" si="28"/>
        <v>3</v>
      </c>
      <c r="AO16" s="2">
        <f t="shared" si="29"/>
        <v>2</v>
      </c>
      <c r="AP16" s="25"/>
      <c r="AQ16" s="25"/>
      <c r="AR16" s="2">
        <f t="shared" si="30"/>
        <v>0</v>
      </c>
      <c r="AS16" s="25"/>
      <c r="AT16" s="25"/>
      <c r="AU16" s="25"/>
      <c r="AV16" s="25"/>
      <c r="AW16" s="25"/>
      <c r="AX16" s="25"/>
      <c r="AY16" s="2">
        <f t="shared" si="31"/>
        <v>0</v>
      </c>
      <c r="AZ16" s="2">
        <f t="shared" si="32"/>
        <v>0</v>
      </c>
      <c r="BA16" s="2">
        <f t="shared" si="33"/>
        <v>0</v>
      </c>
      <c r="BB16" s="25">
        <v>1</v>
      </c>
      <c r="BC16" s="25">
        <v>3</v>
      </c>
      <c r="BD16" s="2">
        <f t="shared" si="34"/>
        <v>4</v>
      </c>
      <c r="BE16" s="25"/>
      <c r="BF16" s="25"/>
      <c r="BG16" s="2">
        <f t="shared" si="35"/>
        <v>0</v>
      </c>
      <c r="BH16" s="25"/>
      <c r="BI16" s="25"/>
      <c r="BJ16" s="2">
        <f t="shared" si="36"/>
        <v>0</v>
      </c>
      <c r="BL16" s="2">
        <f t="shared" si="37"/>
        <v>9</v>
      </c>
      <c r="BP16" s="2"/>
      <c r="BQ16" s="2"/>
      <c r="BR16" s="2"/>
    </row>
    <row r="17" spans="2:70" x14ac:dyDescent="0.25">
      <c r="B17" s="8">
        <f>B11/B14</f>
        <v>0.7265590783059207</v>
      </c>
      <c r="D17">
        <v>0</v>
      </c>
      <c r="E17" s="24" t="s">
        <v>92</v>
      </c>
      <c r="F17" s="25">
        <v>7</v>
      </c>
      <c r="G17" s="25">
        <v>54</v>
      </c>
      <c r="H17" s="25">
        <v>7</v>
      </c>
      <c r="I17" s="25">
        <v>16</v>
      </c>
      <c r="J17" s="25">
        <v>2</v>
      </c>
      <c r="K17" s="25">
        <v>6</v>
      </c>
      <c r="L17" s="2">
        <f t="shared" si="18"/>
        <v>8</v>
      </c>
      <c r="M17" s="2">
        <f t="shared" si="19"/>
        <v>15</v>
      </c>
      <c r="N17" s="2">
        <f t="shared" si="20"/>
        <v>38</v>
      </c>
      <c r="O17" s="27"/>
      <c r="P17" s="25"/>
      <c r="Q17" s="25"/>
      <c r="R17" s="25"/>
      <c r="S17" s="25"/>
      <c r="T17" s="25"/>
      <c r="U17" s="2">
        <f t="shared" si="21"/>
        <v>0</v>
      </c>
      <c r="V17" s="2">
        <f t="shared" si="22"/>
        <v>0</v>
      </c>
      <c r="W17" s="2">
        <f t="shared" si="23"/>
        <v>0</v>
      </c>
      <c r="X17" s="25"/>
      <c r="Y17" s="25"/>
      <c r="Z17" s="25"/>
      <c r="AA17" s="25"/>
      <c r="AB17" s="25"/>
      <c r="AC17" s="25"/>
      <c r="AD17" s="2">
        <f t="shared" si="24"/>
        <v>0</v>
      </c>
      <c r="AE17" s="2">
        <f t="shared" si="25"/>
        <v>0</v>
      </c>
      <c r="AF17" s="2">
        <f t="shared" si="26"/>
        <v>0</v>
      </c>
      <c r="AG17" s="25"/>
      <c r="AH17" s="25"/>
      <c r="AI17" s="25"/>
      <c r="AJ17" s="25"/>
      <c r="AK17" s="25"/>
      <c r="AL17" s="25"/>
      <c r="AM17" s="2">
        <f t="shared" si="27"/>
        <v>0</v>
      </c>
      <c r="AN17" s="2">
        <f t="shared" si="28"/>
        <v>0</v>
      </c>
      <c r="AO17" s="2">
        <f t="shared" si="29"/>
        <v>0</v>
      </c>
      <c r="AP17" s="25"/>
      <c r="AQ17" s="25"/>
      <c r="AR17" s="2">
        <f t="shared" si="30"/>
        <v>0</v>
      </c>
      <c r="AS17" s="25"/>
      <c r="AT17" s="25"/>
      <c r="AU17" s="25"/>
      <c r="AV17" s="25"/>
      <c r="AW17" s="25"/>
      <c r="AX17" s="25"/>
      <c r="AY17" s="2">
        <f t="shared" si="31"/>
        <v>0</v>
      </c>
      <c r="AZ17" s="2">
        <f t="shared" si="32"/>
        <v>0</v>
      </c>
      <c r="BA17" s="2">
        <f t="shared" si="33"/>
        <v>0</v>
      </c>
      <c r="BB17" s="25"/>
      <c r="BC17" s="25"/>
      <c r="BD17" s="2">
        <f t="shared" si="34"/>
        <v>0</v>
      </c>
      <c r="BE17" s="25">
        <v>1</v>
      </c>
      <c r="BF17" s="25">
        <v>2</v>
      </c>
      <c r="BG17" s="2">
        <f t="shared" si="35"/>
        <v>3</v>
      </c>
      <c r="BH17" s="25"/>
      <c r="BI17" s="25"/>
      <c r="BJ17" s="2">
        <f t="shared" si="36"/>
        <v>0</v>
      </c>
      <c r="BL17" s="2">
        <f t="shared" si="37"/>
        <v>64</v>
      </c>
      <c r="BP17" s="2"/>
      <c r="BQ17" s="2"/>
      <c r="BR17" s="2"/>
    </row>
    <row r="18" spans="2:70" x14ac:dyDescent="0.25">
      <c r="B18" s="2"/>
      <c r="D18">
        <v>0</v>
      </c>
      <c r="E18" s="24" t="s">
        <v>93</v>
      </c>
      <c r="F18" s="25">
        <v>5</v>
      </c>
      <c r="G18" s="25">
        <v>30</v>
      </c>
      <c r="H18" s="25">
        <v>3</v>
      </c>
      <c r="I18" s="25">
        <v>5</v>
      </c>
      <c r="J18" s="25">
        <v>1</v>
      </c>
      <c r="K18" s="25">
        <v>2</v>
      </c>
      <c r="L18" s="2">
        <f t="shared" si="18"/>
        <v>3</v>
      </c>
      <c r="M18" s="2">
        <f t="shared" si="19"/>
        <v>5</v>
      </c>
      <c r="N18" s="2">
        <f t="shared" si="20"/>
        <v>27</v>
      </c>
      <c r="O18" s="27">
        <v>3</v>
      </c>
      <c r="P18" s="25">
        <v>11</v>
      </c>
      <c r="Q18" s="25">
        <v>2</v>
      </c>
      <c r="R18" s="25">
        <v>4</v>
      </c>
      <c r="S18" s="25">
        <v>2</v>
      </c>
      <c r="T18" s="25">
        <v>4</v>
      </c>
      <c r="U18" s="2">
        <f t="shared" si="21"/>
        <v>6</v>
      </c>
      <c r="V18" s="2">
        <f t="shared" si="22"/>
        <v>0</v>
      </c>
      <c r="W18" s="2">
        <f t="shared" si="23"/>
        <v>8</v>
      </c>
      <c r="X18" s="25"/>
      <c r="Y18" s="25"/>
      <c r="Z18" s="25"/>
      <c r="AA18" s="25"/>
      <c r="AB18" s="25"/>
      <c r="AC18" s="25"/>
      <c r="AD18" s="2">
        <f t="shared" si="24"/>
        <v>0</v>
      </c>
      <c r="AE18" s="2">
        <f t="shared" si="25"/>
        <v>0</v>
      </c>
      <c r="AF18" s="2">
        <f t="shared" si="26"/>
        <v>0</v>
      </c>
      <c r="AG18" s="25"/>
      <c r="AH18" s="25"/>
      <c r="AI18" s="25"/>
      <c r="AJ18" s="25"/>
      <c r="AK18" s="25"/>
      <c r="AL18" s="25"/>
      <c r="AM18" s="2">
        <f t="shared" si="27"/>
        <v>0</v>
      </c>
      <c r="AN18" s="2">
        <f t="shared" si="28"/>
        <v>0</v>
      </c>
      <c r="AO18" s="2">
        <f t="shared" si="29"/>
        <v>0</v>
      </c>
      <c r="AP18" s="25"/>
      <c r="AQ18" s="25"/>
      <c r="AR18" s="2">
        <f t="shared" si="30"/>
        <v>0</v>
      </c>
      <c r="AS18" s="25"/>
      <c r="AT18" s="25"/>
      <c r="AU18" s="25"/>
      <c r="AV18" s="25"/>
      <c r="AW18" s="25"/>
      <c r="AX18" s="25"/>
      <c r="AY18" s="2">
        <f t="shared" si="31"/>
        <v>0</v>
      </c>
      <c r="AZ18" s="2">
        <f t="shared" si="32"/>
        <v>0</v>
      </c>
      <c r="BA18" s="2">
        <f t="shared" si="33"/>
        <v>0</v>
      </c>
      <c r="BB18" s="25"/>
      <c r="BC18" s="25"/>
      <c r="BD18" s="2">
        <f t="shared" si="34"/>
        <v>0</v>
      </c>
      <c r="BE18" s="25"/>
      <c r="BF18" s="25"/>
      <c r="BG18" s="2">
        <f t="shared" si="35"/>
        <v>0</v>
      </c>
      <c r="BH18" s="25"/>
      <c r="BI18" s="25"/>
      <c r="BJ18" s="2">
        <f t="shared" si="36"/>
        <v>0</v>
      </c>
      <c r="BL18" s="2">
        <f t="shared" si="37"/>
        <v>49</v>
      </c>
      <c r="BP18" s="2"/>
      <c r="BQ18" s="2"/>
      <c r="BR18" s="2"/>
    </row>
    <row r="19" spans="2:70" x14ac:dyDescent="0.25">
      <c r="B19" s="2" t="s">
        <v>11</v>
      </c>
      <c r="D19">
        <v>0</v>
      </c>
      <c r="E19" s="24" t="s">
        <v>94</v>
      </c>
      <c r="F19" s="25">
        <v>7</v>
      </c>
      <c r="G19" s="25">
        <v>44</v>
      </c>
      <c r="H19" s="25">
        <v>5</v>
      </c>
      <c r="I19" s="25">
        <v>8</v>
      </c>
      <c r="J19" s="25"/>
      <c r="K19" s="25"/>
      <c r="L19" s="2">
        <f t="shared" si="18"/>
        <v>0</v>
      </c>
      <c r="M19" s="2">
        <f t="shared" si="19"/>
        <v>13</v>
      </c>
      <c r="N19" s="2">
        <f t="shared" si="20"/>
        <v>38</v>
      </c>
      <c r="O19" s="25"/>
      <c r="P19" s="25"/>
      <c r="Q19" s="25"/>
      <c r="R19" s="25"/>
      <c r="S19" s="25"/>
      <c r="T19" s="25"/>
      <c r="U19" s="2">
        <f t="shared" si="21"/>
        <v>0</v>
      </c>
      <c r="V19" s="2">
        <f t="shared" si="22"/>
        <v>0</v>
      </c>
      <c r="W19" s="2">
        <f t="shared" si="23"/>
        <v>0</v>
      </c>
      <c r="X19" s="25"/>
      <c r="Y19" s="25"/>
      <c r="Z19" s="25"/>
      <c r="AA19" s="25"/>
      <c r="AB19" s="25"/>
      <c r="AC19" s="25"/>
      <c r="AD19" s="2">
        <f t="shared" si="24"/>
        <v>0</v>
      </c>
      <c r="AE19" s="2">
        <f t="shared" si="25"/>
        <v>0</v>
      </c>
      <c r="AF19" s="2">
        <f t="shared" si="26"/>
        <v>0</v>
      </c>
      <c r="AG19" s="25"/>
      <c r="AH19" s="25"/>
      <c r="AI19" s="25"/>
      <c r="AJ19" s="25"/>
      <c r="AK19" s="25"/>
      <c r="AL19" s="25"/>
      <c r="AM19" s="2">
        <f t="shared" si="27"/>
        <v>0</v>
      </c>
      <c r="AN19" s="2">
        <f t="shared" si="28"/>
        <v>0</v>
      </c>
      <c r="AO19" s="2">
        <f t="shared" si="29"/>
        <v>0</v>
      </c>
      <c r="AP19" s="25"/>
      <c r="AQ19" s="25"/>
      <c r="AR19" s="2">
        <f t="shared" si="30"/>
        <v>0</v>
      </c>
      <c r="AS19" s="25"/>
      <c r="AT19" s="25"/>
      <c r="AU19" s="25"/>
      <c r="AV19" s="25"/>
      <c r="AW19" s="25"/>
      <c r="AX19" s="25"/>
      <c r="AY19" s="2">
        <f t="shared" si="31"/>
        <v>0</v>
      </c>
      <c r="AZ19" s="2">
        <f t="shared" si="32"/>
        <v>0</v>
      </c>
      <c r="BA19" s="2">
        <f t="shared" si="33"/>
        <v>0</v>
      </c>
      <c r="BB19" s="25"/>
      <c r="BC19" s="25"/>
      <c r="BD19" s="2">
        <f t="shared" si="34"/>
        <v>0</v>
      </c>
      <c r="BE19" s="25"/>
      <c r="BF19" s="25"/>
      <c r="BG19" s="2">
        <f t="shared" si="35"/>
        <v>0</v>
      </c>
      <c r="BH19" s="25"/>
      <c r="BI19" s="25"/>
      <c r="BJ19" s="2">
        <f t="shared" si="36"/>
        <v>0</v>
      </c>
      <c r="BL19" s="2">
        <f t="shared" si="37"/>
        <v>51</v>
      </c>
      <c r="BP19" s="2"/>
      <c r="BQ19" s="2"/>
      <c r="BR19" s="2"/>
    </row>
    <row r="20" spans="2:70" x14ac:dyDescent="0.25">
      <c r="B20" s="8">
        <f>(B17*2)/((SQRT(B24)))</f>
        <v>0.26530186436554343</v>
      </c>
      <c r="D20">
        <v>60</v>
      </c>
      <c r="E20" s="24" t="s">
        <v>95</v>
      </c>
      <c r="F20" s="25">
        <v>2</v>
      </c>
      <c r="G20" s="25">
        <v>12</v>
      </c>
      <c r="H20" s="25">
        <v>2</v>
      </c>
      <c r="I20" s="25">
        <v>6</v>
      </c>
      <c r="J20" s="25">
        <v>1</v>
      </c>
      <c r="K20" s="25">
        <v>2</v>
      </c>
      <c r="L20" s="2">
        <f t="shared" si="18"/>
        <v>3</v>
      </c>
      <c r="M20" s="2">
        <f t="shared" si="19"/>
        <v>5</v>
      </c>
      <c r="N20" s="2">
        <f t="shared" si="20"/>
        <v>6</v>
      </c>
      <c r="O20" s="25"/>
      <c r="P20" s="25"/>
      <c r="Q20" s="25"/>
      <c r="R20" s="25"/>
      <c r="S20" s="25"/>
      <c r="T20" s="25"/>
      <c r="U20" s="2">
        <f t="shared" si="21"/>
        <v>0</v>
      </c>
      <c r="V20" s="2">
        <f t="shared" si="22"/>
        <v>0</v>
      </c>
      <c r="W20" s="2">
        <f t="shared" si="23"/>
        <v>0</v>
      </c>
      <c r="X20" s="25"/>
      <c r="Y20" s="25"/>
      <c r="Z20" s="25"/>
      <c r="AA20" s="25"/>
      <c r="AB20" s="25"/>
      <c r="AC20" s="25"/>
      <c r="AD20" s="2">
        <f t="shared" si="24"/>
        <v>0</v>
      </c>
      <c r="AE20" s="2">
        <f t="shared" si="25"/>
        <v>0</v>
      </c>
      <c r="AF20" s="2">
        <f t="shared" si="26"/>
        <v>0</v>
      </c>
      <c r="AG20" s="25"/>
      <c r="AH20" s="25"/>
      <c r="AI20" s="25"/>
      <c r="AJ20" s="25"/>
      <c r="AK20" s="25"/>
      <c r="AL20" s="25"/>
      <c r="AM20" s="2">
        <f t="shared" si="27"/>
        <v>0</v>
      </c>
      <c r="AN20" s="2">
        <f t="shared" si="28"/>
        <v>0</v>
      </c>
      <c r="AO20" s="2">
        <f t="shared" si="29"/>
        <v>0</v>
      </c>
      <c r="AP20" s="25"/>
      <c r="AQ20" s="25"/>
      <c r="AR20" s="2">
        <f t="shared" si="30"/>
        <v>0</v>
      </c>
      <c r="AS20" s="25">
        <v>1</v>
      </c>
      <c r="AT20" s="25">
        <v>1</v>
      </c>
      <c r="AU20" s="25"/>
      <c r="AV20" s="25"/>
      <c r="AW20" s="25"/>
      <c r="AX20" s="25"/>
      <c r="AY20" s="2">
        <f t="shared" si="31"/>
        <v>0</v>
      </c>
      <c r="AZ20" s="2">
        <f t="shared" si="32"/>
        <v>0</v>
      </c>
      <c r="BA20" s="2">
        <f t="shared" si="33"/>
        <v>2</v>
      </c>
      <c r="BB20" s="25"/>
      <c r="BC20" s="25"/>
      <c r="BD20" s="2">
        <f t="shared" si="34"/>
        <v>0</v>
      </c>
      <c r="BE20" s="25"/>
      <c r="BF20" s="25"/>
      <c r="BG20" s="2">
        <f t="shared" si="35"/>
        <v>0</v>
      </c>
      <c r="BH20" s="25"/>
      <c r="BI20" s="25"/>
      <c r="BJ20" s="2">
        <f t="shared" si="36"/>
        <v>0</v>
      </c>
      <c r="BL20" s="2">
        <f t="shared" si="37"/>
        <v>16</v>
      </c>
      <c r="BP20" s="2"/>
      <c r="BQ20" s="2"/>
      <c r="BR20" s="2"/>
    </row>
    <row r="21" spans="2:70" x14ac:dyDescent="0.25">
      <c r="B21" s="2"/>
      <c r="D21">
        <v>0</v>
      </c>
      <c r="E21" s="24" t="s">
        <v>96</v>
      </c>
      <c r="F21" s="25"/>
      <c r="G21" s="25"/>
      <c r="H21" s="25"/>
      <c r="I21" s="25"/>
      <c r="J21" s="25"/>
      <c r="K21" s="25"/>
      <c r="L21" s="2">
        <f t="shared" si="18"/>
        <v>0</v>
      </c>
      <c r="M21" s="2">
        <f t="shared" si="19"/>
        <v>0</v>
      </c>
      <c r="N21" s="2">
        <f t="shared" si="20"/>
        <v>0</v>
      </c>
      <c r="O21" s="25"/>
      <c r="P21" s="25"/>
      <c r="Q21" s="25"/>
      <c r="R21" s="25"/>
      <c r="S21" s="25"/>
      <c r="T21" s="25"/>
      <c r="U21" s="2">
        <f t="shared" si="21"/>
        <v>0</v>
      </c>
      <c r="V21" s="2">
        <f t="shared" si="22"/>
        <v>0</v>
      </c>
      <c r="W21" s="2">
        <f t="shared" si="23"/>
        <v>0</v>
      </c>
      <c r="X21" s="25"/>
      <c r="Y21" s="25"/>
      <c r="Z21" s="25"/>
      <c r="AA21" s="25"/>
      <c r="AB21" s="25"/>
      <c r="AC21" s="25"/>
      <c r="AD21" s="2">
        <f t="shared" si="24"/>
        <v>0</v>
      </c>
      <c r="AE21" s="2">
        <f t="shared" si="25"/>
        <v>0</v>
      </c>
      <c r="AF21" s="2">
        <f t="shared" si="26"/>
        <v>0</v>
      </c>
      <c r="AG21" s="25"/>
      <c r="AH21" s="25"/>
      <c r="AI21" s="25"/>
      <c r="AJ21" s="25"/>
      <c r="AK21" s="25"/>
      <c r="AL21" s="25"/>
      <c r="AM21" s="2">
        <f t="shared" si="27"/>
        <v>0</v>
      </c>
      <c r="AN21" s="2">
        <f t="shared" si="28"/>
        <v>0</v>
      </c>
      <c r="AO21" s="2">
        <f t="shared" si="29"/>
        <v>0</v>
      </c>
      <c r="AP21" s="25"/>
      <c r="AQ21" s="25"/>
      <c r="AR21" s="2">
        <f t="shared" si="30"/>
        <v>0</v>
      </c>
      <c r="AS21" s="25"/>
      <c r="AT21" s="25"/>
      <c r="AU21" s="25"/>
      <c r="AV21" s="25"/>
      <c r="AW21" s="25"/>
      <c r="AX21" s="25"/>
      <c r="AY21" s="2">
        <f t="shared" si="31"/>
        <v>0</v>
      </c>
      <c r="AZ21" s="2">
        <f t="shared" si="32"/>
        <v>0</v>
      </c>
      <c r="BA21" s="2">
        <f t="shared" si="33"/>
        <v>0</v>
      </c>
      <c r="BB21" s="25">
        <v>1</v>
      </c>
      <c r="BC21" s="25">
        <v>6</v>
      </c>
      <c r="BD21" s="2">
        <f t="shared" si="34"/>
        <v>7</v>
      </c>
      <c r="BE21" s="25"/>
      <c r="BF21" s="25"/>
      <c r="BG21" s="2">
        <f t="shared" si="35"/>
        <v>0</v>
      </c>
      <c r="BH21" s="25"/>
      <c r="BI21" s="25"/>
      <c r="BJ21" s="2">
        <f t="shared" si="36"/>
        <v>0</v>
      </c>
      <c r="BL21" s="2">
        <f t="shared" si="37"/>
        <v>7</v>
      </c>
    </row>
    <row r="22" spans="2:70" x14ac:dyDescent="0.25">
      <c r="B22" s="2" t="s">
        <v>12</v>
      </c>
      <c r="D22">
        <v>0</v>
      </c>
      <c r="E22" s="24" t="s">
        <v>97</v>
      </c>
      <c r="F22" s="25"/>
      <c r="G22" s="25"/>
      <c r="H22" s="25"/>
      <c r="I22" s="25"/>
      <c r="J22" s="25"/>
      <c r="K22" s="25"/>
      <c r="L22" s="2">
        <f t="shared" si="18"/>
        <v>0</v>
      </c>
      <c r="M22" s="2">
        <f t="shared" si="19"/>
        <v>0</v>
      </c>
      <c r="N22" s="2">
        <f t="shared" si="20"/>
        <v>0</v>
      </c>
      <c r="O22" s="25">
        <v>4</v>
      </c>
      <c r="P22" s="25">
        <v>14</v>
      </c>
      <c r="Q22" s="25">
        <v>1</v>
      </c>
      <c r="R22" s="25">
        <v>1</v>
      </c>
      <c r="S22" s="25"/>
      <c r="T22" s="25"/>
      <c r="U22" s="2">
        <f t="shared" si="21"/>
        <v>0</v>
      </c>
      <c r="V22" s="2">
        <f t="shared" si="22"/>
        <v>2</v>
      </c>
      <c r="W22" s="2">
        <f t="shared" si="23"/>
        <v>16</v>
      </c>
      <c r="X22" s="25"/>
      <c r="Y22" s="25"/>
      <c r="Z22" s="25"/>
      <c r="AA22" s="25"/>
      <c r="AB22" s="25"/>
      <c r="AC22" s="25"/>
      <c r="AD22" s="2">
        <f t="shared" si="24"/>
        <v>0</v>
      </c>
      <c r="AE22" s="2">
        <f t="shared" si="25"/>
        <v>0</v>
      </c>
      <c r="AF22" s="2">
        <f t="shared" si="26"/>
        <v>0</v>
      </c>
      <c r="AG22" s="25"/>
      <c r="AH22" s="25"/>
      <c r="AI22" s="25"/>
      <c r="AJ22" s="25"/>
      <c r="AK22" s="25"/>
      <c r="AL22" s="25"/>
      <c r="AM22" s="2">
        <f t="shared" si="27"/>
        <v>0</v>
      </c>
      <c r="AN22" s="2">
        <f t="shared" si="28"/>
        <v>0</v>
      </c>
      <c r="AO22" s="2">
        <f t="shared" si="29"/>
        <v>0</v>
      </c>
      <c r="AP22" s="25"/>
      <c r="AQ22" s="25"/>
      <c r="AR22" s="2">
        <f t="shared" si="30"/>
        <v>0</v>
      </c>
      <c r="AS22" s="25"/>
      <c r="AT22" s="25"/>
      <c r="AU22" s="25"/>
      <c r="AV22" s="25"/>
      <c r="AW22" s="25"/>
      <c r="AX22" s="25"/>
      <c r="AY22" s="2">
        <f t="shared" si="31"/>
        <v>0</v>
      </c>
      <c r="AZ22" s="2">
        <f t="shared" si="32"/>
        <v>0</v>
      </c>
      <c r="BA22" s="2">
        <f t="shared" si="33"/>
        <v>0</v>
      </c>
      <c r="BB22" s="25"/>
      <c r="BC22" s="25"/>
      <c r="BD22" s="2">
        <f t="shared" si="34"/>
        <v>0</v>
      </c>
      <c r="BE22" s="25"/>
      <c r="BF22" s="25"/>
      <c r="BG22" s="2">
        <f t="shared" si="35"/>
        <v>0</v>
      </c>
      <c r="BH22" s="25"/>
      <c r="BI22" s="25"/>
      <c r="BJ22" s="2">
        <f t="shared" si="36"/>
        <v>0</v>
      </c>
      <c r="BL22" s="2">
        <f t="shared" si="37"/>
        <v>18</v>
      </c>
    </row>
    <row r="23" spans="2:70" x14ac:dyDescent="0.25">
      <c r="B23" s="2"/>
      <c r="D23">
        <v>0</v>
      </c>
      <c r="E23" s="24" t="s">
        <v>98</v>
      </c>
      <c r="F23" s="25"/>
      <c r="G23" s="25"/>
      <c r="H23" s="25"/>
      <c r="I23" s="25"/>
      <c r="J23" s="25"/>
      <c r="K23" s="25"/>
      <c r="L23" s="2">
        <f t="shared" si="18"/>
        <v>0</v>
      </c>
      <c r="M23" s="2">
        <f t="shared" si="19"/>
        <v>0</v>
      </c>
      <c r="N23" s="2">
        <f t="shared" si="20"/>
        <v>0</v>
      </c>
      <c r="O23" s="25"/>
      <c r="P23" s="25"/>
      <c r="Q23" s="25"/>
      <c r="R23" s="25"/>
      <c r="S23" s="25"/>
      <c r="T23" s="25"/>
      <c r="U23" s="2">
        <f t="shared" si="21"/>
        <v>0</v>
      </c>
      <c r="V23" s="2">
        <f t="shared" si="22"/>
        <v>0</v>
      </c>
      <c r="W23" s="2">
        <f t="shared" si="23"/>
        <v>0</v>
      </c>
      <c r="X23" s="25"/>
      <c r="Y23" s="25"/>
      <c r="Z23" s="25"/>
      <c r="AA23" s="25"/>
      <c r="AB23" s="25"/>
      <c r="AC23" s="25"/>
      <c r="AD23" s="2">
        <f t="shared" si="24"/>
        <v>0</v>
      </c>
      <c r="AE23" s="2">
        <f t="shared" si="25"/>
        <v>0</v>
      </c>
      <c r="AF23" s="2">
        <f t="shared" si="26"/>
        <v>0</v>
      </c>
      <c r="AG23" s="25"/>
      <c r="AH23" s="25"/>
      <c r="AI23" s="25"/>
      <c r="AJ23" s="25"/>
      <c r="AK23" s="25"/>
      <c r="AL23" s="25"/>
      <c r="AM23" s="2">
        <f t="shared" si="27"/>
        <v>0</v>
      </c>
      <c r="AN23" s="2">
        <f t="shared" si="28"/>
        <v>0</v>
      </c>
      <c r="AO23" s="2">
        <f t="shared" si="29"/>
        <v>0</v>
      </c>
      <c r="AP23" s="25"/>
      <c r="AQ23" s="25"/>
      <c r="AR23" s="2">
        <f t="shared" si="30"/>
        <v>0</v>
      </c>
      <c r="AS23" s="25"/>
      <c r="AT23" s="25"/>
      <c r="AU23" s="25"/>
      <c r="AV23" s="25"/>
      <c r="AW23" s="25"/>
      <c r="AX23" s="25"/>
      <c r="AY23" s="2">
        <f t="shared" si="31"/>
        <v>0</v>
      </c>
      <c r="AZ23" s="2">
        <f t="shared" si="32"/>
        <v>0</v>
      </c>
      <c r="BA23" s="2">
        <f t="shared" si="33"/>
        <v>0</v>
      </c>
      <c r="BB23" s="25"/>
      <c r="BC23" s="25"/>
      <c r="BD23" s="2">
        <f t="shared" si="34"/>
        <v>0</v>
      </c>
      <c r="BE23" s="25"/>
      <c r="BF23" s="25"/>
      <c r="BG23" s="2">
        <f t="shared" si="35"/>
        <v>0</v>
      </c>
      <c r="BH23" s="25"/>
      <c r="BI23" s="25"/>
      <c r="BJ23" s="2">
        <f t="shared" si="36"/>
        <v>0</v>
      </c>
      <c r="BL23" s="2">
        <f t="shared" si="37"/>
        <v>0</v>
      </c>
    </row>
    <row r="24" spans="2:70" x14ac:dyDescent="0.25">
      <c r="B24" s="2">
        <f>+D7</f>
        <v>30</v>
      </c>
      <c r="D24">
        <v>100</v>
      </c>
      <c r="E24" s="24" t="s">
        <v>99</v>
      </c>
      <c r="F24" s="25">
        <v>2</v>
      </c>
      <c r="G24" s="25">
        <v>12</v>
      </c>
      <c r="H24" s="25"/>
      <c r="I24" s="25"/>
      <c r="J24" s="25"/>
      <c r="K24" s="25"/>
      <c r="L24" s="2">
        <f t="shared" si="18"/>
        <v>0</v>
      </c>
      <c r="M24" s="2">
        <f t="shared" si="19"/>
        <v>0</v>
      </c>
      <c r="N24" s="2">
        <f t="shared" si="20"/>
        <v>14</v>
      </c>
      <c r="O24" s="25"/>
      <c r="P24" s="25"/>
      <c r="Q24" s="25"/>
      <c r="R24" s="25"/>
      <c r="S24" s="25"/>
      <c r="T24" s="25"/>
      <c r="U24" s="2">
        <f t="shared" si="21"/>
        <v>0</v>
      </c>
      <c r="V24" s="2">
        <f t="shared" si="22"/>
        <v>0</v>
      </c>
      <c r="W24" s="2">
        <f t="shared" si="23"/>
        <v>0</v>
      </c>
      <c r="X24" s="25"/>
      <c r="Y24" s="25"/>
      <c r="Z24" s="25"/>
      <c r="AA24" s="25"/>
      <c r="AB24" s="25"/>
      <c r="AC24" s="25"/>
      <c r="AD24" s="2">
        <f t="shared" si="24"/>
        <v>0</v>
      </c>
      <c r="AE24" s="2">
        <f t="shared" si="25"/>
        <v>0</v>
      </c>
      <c r="AF24" s="2">
        <f t="shared" si="26"/>
        <v>0</v>
      </c>
      <c r="AG24" s="25"/>
      <c r="AH24" s="25"/>
      <c r="AI24" s="25"/>
      <c r="AJ24" s="25"/>
      <c r="AK24" s="25"/>
      <c r="AL24" s="25"/>
      <c r="AM24" s="2">
        <f t="shared" si="27"/>
        <v>0</v>
      </c>
      <c r="AN24" s="2">
        <f t="shared" si="28"/>
        <v>0</v>
      </c>
      <c r="AO24" s="2">
        <f t="shared" si="29"/>
        <v>0</v>
      </c>
      <c r="AP24" s="25"/>
      <c r="AQ24" s="25"/>
      <c r="AR24" s="2">
        <f t="shared" si="30"/>
        <v>0</v>
      </c>
      <c r="AS24" s="25"/>
      <c r="AT24" s="25"/>
      <c r="AU24" s="25"/>
      <c r="AV24" s="25"/>
      <c r="AW24" s="25"/>
      <c r="AX24" s="25"/>
      <c r="AY24" s="2">
        <f t="shared" si="31"/>
        <v>0</v>
      </c>
      <c r="AZ24" s="2">
        <f t="shared" si="32"/>
        <v>0</v>
      </c>
      <c r="BA24" s="2">
        <f t="shared" si="33"/>
        <v>0</v>
      </c>
      <c r="BB24" s="25"/>
      <c r="BC24" s="25"/>
      <c r="BD24" s="2">
        <f t="shared" si="34"/>
        <v>0</v>
      </c>
      <c r="BE24" s="25"/>
      <c r="BF24" s="25"/>
      <c r="BG24" s="2">
        <f t="shared" si="35"/>
        <v>0</v>
      </c>
      <c r="BH24" s="25"/>
      <c r="BI24" s="25"/>
      <c r="BJ24" s="2">
        <f t="shared" si="36"/>
        <v>0</v>
      </c>
      <c r="BL24" s="2">
        <f t="shared" si="37"/>
        <v>14</v>
      </c>
    </row>
    <row r="25" spans="2:70" x14ac:dyDescent="0.25">
      <c r="D25">
        <v>0</v>
      </c>
      <c r="E25" s="24" t="s">
        <v>100</v>
      </c>
      <c r="F25" s="25">
        <v>2</v>
      </c>
      <c r="G25" s="25">
        <v>14</v>
      </c>
      <c r="H25" s="25">
        <v>2</v>
      </c>
      <c r="I25" s="25">
        <v>3</v>
      </c>
      <c r="J25" s="25">
        <v>2</v>
      </c>
      <c r="K25" s="25">
        <v>3</v>
      </c>
      <c r="L25" s="2">
        <f t="shared" si="18"/>
        <v>5</v>
      </c>
      <c r="M25" s="2">
        <f t="shared" si="19"/>
        <v>0</v>
      </c>
      <c r="N25" s="2">
        <f t="shared" si="20"/>
        <v>11</v>
      </c>
      <c r="O25" s="25"/>
      <c r="P25" s="25"/>
      <c r="Q25" s="25"/>
      <c r="R25" s="25"/>
      <c r="S25" s="25"/>
      <c r="T25" s="25"/>
      <c r="U25" s="2">
        <f t="shared" si="21"/>
        <v>0</v>
      </c>
      <c r="V25" s="2">
        <f t="shared" si="22"/>
        <v>0</v>
      </c>
      <c r="W25" s="2">
        <f t="shared" si="23"/>
        <v>0</v>
      </c>
      <c r="X25" s="25"/>
      <c r="Y25" s="25"/>
      <c r="Z25" s="25"/>
      <c r="AA25" s="25"/>
      <c r="AB25" s="25"/>
      <c r="AC25" s="25"/>
      <c r="AD25" s="2">
        <f t="shared" si="24"/>
        <v>0</v>
      </c>
      <c r="AE25" s="2">
        <f t="shared" si="25"/>
        <v>0</v>
      </c>
      <c r="AF25" s="2">
        <f t="shared" si="26"/>
        <v>0</v>
      </c>
      <c r="AG25" s="25">
        <v>2</v>
      </c>
      <c r="AH25" s="25">
        <v>9</v>
      </c>
      <c r="AI25" s="25">
        <v>2</v>
      </c>
      <c r="AJ25" s="25">
        <v>6</v>
      </c>
      <c r="AK25" s="25">
        <v>2</v>
      </c>
      <c r="AL25" s="25">
        <v>5</v>
      </c>
      <c r="AM25" s="2">
        <f t="shared" si="27"/>
        <v>7</v>
      </c>
      <c r="AN25" s="2">
        <f t="shared" si="28"/>
        <v>1</v>
      </c>
      <c r="AO25" s="2">
        <f t="shared" si="29"/>
        <v>3</v>
      </c>
      <c r="AP25" s="25"/>
      <c r="AQ25" s="25"/>
      <c r="AR25" s="2">
        <f t="shared" si="30"/>
        <v>0</v>
      </c>
      <c r="AS25" s="25"/>
      <c r="AT25" s="25"/>
      <c r="AU25" s="25"/>
      <c r="AV25" s="25"/>
      <c r="AW25" s="25"/>
      <c r="AX25" s="25"/>
      <c r="AY25" s="2">
        <f t="shared" si="31"/>
        <v>0</v>
      </c>
      <c r="AZ25" s="2">
        <f t="shared" si="32"/>
        <v>0</v>
      </c>
      <c r="BA25" s="2">
        <f t="shared" si="33"/>
        <v>0</v>
      </c>
      <c r="BB25" s="25"/>
      <c r="BC25" s="25"/>
      <c r="BD25" s="2">
        <f t="shared" si="34"/>
        <v>0</v>
      </c>
      <c r="BE25" s="25"/>
      <c r="BF25" s="25"/>
      <c r="BG25" s="2">
        <f t="shared" si="35"/>
        <v>0</v>
      </c>
      <c r="BH25" s="25"/>
      <c r="BI25" s="25"/>
      <c r="BJ25" s="2">
        <f t="shared" si="36"/>
        <v>0</v>
      </c>
      <c r="BL25" s="2">
        <f t="shared" si="37"/>
        <v>27</v>
      </c>
    </row>
    <row r="26" spans="2:70" x14ac:dyDescent="0.25">
      <c r="D26">
        <v>0</v>
      </c>
      <c r="E26" s="24" t="s">
        <v>101</v>
      </c>
      <c r="F26" s="25">
        <v>5</v>
      </c>
      <c r="G26" s="25">
        <v>30</v>
      </c>
      <c r="H26" s="25">
        <v>4</v>
      </c>
      <c r="I26" s="25">
        <v>9</v>
      </c>
      <c r="J26" s="25">
        <v>2</v>
      </c>
      <c r="K26" s="25">
        <v>2</v>
      </c>
      <c r="L26" s="2">
        <f t="shared" si="18"/>
        <v>4</v>
      </c>
      <c r="M26" s="2">
        <f t="shared" si="19"/>
        <v>9</v>
      </c>
      <c r="N26" s="2">
        <f t="shared" si="20"/>
        <v>22</v>
      </c>
      <c r="O26" s="25">
        <v>1</v>
      </c>
      <c r="P26" s="25">
        <v>6</v>
      </c>
      <c r="Q26" s="25">
        <v>1</v>
      </c>
      <c r="R26" s="25">
        <v>1</v>
      </c>
      <c r="S26" s="25"/>
      <c r="T26" s="25"/>
      <c r="U26" s="2">
        <f t="shared" si="21"/>
        <v>0</v>
      </c>
      <c r="V26" s="2">
        <f t="shared" si="22"/>
        <v>2</v>
      </c>
      <c r="W26" s="2">
        <f t="shared" si="23"/>
        <v>5</v>
      </c>
      <c r="X26" s="25"/>
      <c r="Y26" s="25"/>
      <c r="Z26" s="25"/>
      <c r="AA26" s="25"/>
      <c r="AB26" s="25"/>
      <c r="AC26" s="25"/>
      <c r="AD26" s="2">
        <f t="shared" si="24"/>
        <v>0</v>
      </c>
      <c r="AE26" s="2">
        <f t="shared" si="25"/>
        <v>0</v>
      </c>
      <c r="AF26" s="2">
        <f t="shared" si="26"/>
        <v>0</v>
      </c>
      <c r="AG26" s="25"/>
      <c r="AH26" s="25"/>
      <c r="AI26" s="25"/>
      <c r="AJ26" s="25"/>
      <c r="AK26" s="25"/>
      <c r="AL26" s="25"/>
      <c r="AM26" s="2">
        <f t="shared" si="27"/>
        <v>0</v>
      </c>
      <c r="AN26" s="2">
        <f t="shared" si="28"/>
        <v>0</v>
      </c>
      <c r="AO26" s="2">
        <f t="shared" si="29"/>
        <v>0</v>
      </c>
      <c r="AP26" s="25"/>
      <c r="AQ26" s="25"/>
      <c r="AR26" s="2">
        <f t="shared" si="30"/>
        <v>0</v>
      </c>
      <c r="AS26" s="25"/>
      <c r="AT26" s="25"/>
      <c r="AU26" s="25"/>
      <c r="AV26" s="25"/>
      <c r="AW26" s="25"/>
      <c r="AX26" s="25"/>
      <c r="AY26" s="2">
        <f t="shared" si="31"/>
        <v>0</v>
      </c>
      <c r="AZ26" s="2">
        <f t="shared" si="32"/>
        <v>0</v>
      </c>
      <c r="BA26" s="2">
        <f t="shared" si="33"/>
        <v>0</v>
      </c>
      <c r="BB26" s="25"/>
      <c r="BC26" s="25"/>
      <c r="BD26" s="2">
        <f t="shared" si="34"/>
        <v>0</v>
      </c>
      <c r="BE26" s="25"/>
      <c r="BF26" s="25"/>
      <c r="BG26" s="2">
        <f t="shared" si="35"/>
        <v>0</v>
      </c>
      <c r="BH26" s="25"/>
      <c r="BI26" s="25"/>
      <c r="BJ26" s="2">
        <f t="shared" si="36"/>
        <v>0</v>
      </c>
      <c r="BL26" s="2">
        <f t="shared" si="37"/>
        <v>42</v>
      </c>
    </row>
    <row r="27" spans="2:70" x14ac:dyDescent="0.25">
      <c r="D27">
        <v>0</v>
      </c>
      <c r="E27" s="24" t="s">
        <v>102</v>
      </c>
      <c r="F27" s="25">
        <v>6</v>
      </c>
      <c r="G27" s="25">
        <v>40</v>
      </c>
      <c r="H27" s="25">
        <v>5</v>
      </c>
      <c r="I27" s="25">
        <v>11</v>
      </c>
      <c r="J27" s="25">
        <v>4</v>
      </c>
      <c r="K27" s="25">
        <v>7</v>
      </c>
      <c r="L27" s="2">
        <f t="shared" si="18"/>
        <v>11</v>
      </c>
      <c r="M27" s="2">
        <f t="shared" si="19"/>
        <v>5</v>
      </c>
      <c r="N27" s="2">
        <f t="shared" si="20"/>
        <v>30</v>
      </c>
      <c r="O27" s="25"/>
      <c r="P27" s="25"/>
      <c r="Q27" s="25"/>
      <c r="R27" s="25"/>
      <c r="S27" s="25"/>
      <c r="T27" s="25"/>
      <c r="U27" s="2">
        <f t="shared" si="21"/>
        <v>0</v>
      </c>
      <c r="V27" s="2">
        <f t="shared" si="22"/>
        <v>0</v>
      </c>
      <c r="W27" s="2">
        <f t="shared" si="23"/>
        <v>0</v>
      </c>
      <c r="X27" s="25"/>
      <c r="Y27" s="25"/>
      <c r="Z27" s="25"/>
      <c r="AA27" s="25"/>
      <c r="AB27" s="25"/>
      <c r="AC27" s="25"/>
      <c r="AD27" s="2">
        <f t="shared" si="24"/>
        <v>0</v>
      </c>
      <c r="AE27" s="2">
        <f t="shared" si="25"/>
        <v>0</v>
      </c>
      <c r="AF27" s="2">
        <f t="shared" si="26"/>
        <v>0</v>
      </c>
      <c r="AG27" s="25"/>
      <c r="AH27" s="25"/>
      <c r="AI27" s="25"/>
      <c r="AJ27" s="25"/>
      <c r="AK27" s="25"/>
      <c r="AL27" s="25"/>
      <c r="AM27" s="2">
        <f t="shared" si="27"/>
        <v>0</v>
      </c>
      <c r="AN27" s="2">
        <f t="shared" si="28"/>
        <v>0</v>
      </c>
      <c r="AO27" s="2">
        <f t="shared" si="29"/>
        <v>0</v>
      </c>
      <c r="AP27" s="25"/>
      <c r="AQ27" s="25"/>
      <c r="AR27" s="2">
        <f t="shared" si="30"/>
        <v>0</v>
      </c>
      <c r="AS27" s="25"/>
      <c r="AT27" s="25"/>
      <c r="AU27" s="25"/>
      <c r="AV27" s="25"/>
      <c r="AW27" s="25"/>
      <c r="AX27" s="25"/>
      <c r="AY27" s="2">
        <f t="shared" si="31"/>
        <v>0</v>
      </c>
      <c r="AZ27" s="2">
        <f t="shared" si="32"/>
        <v>0</v>
      </c>
      <c r="BA27" s="2">
        <f t="shared" si="33"/>
        <v>0</v>
      </c>
      <c r="BB27" s="25"/>
      <c r="BC27" s="25"/>
      <c r="BD27" s="2">
        <f t="shared" si="34"/>
        <v>0</v>
      </c>
      <c r="BE27" s="25"/>
      <c r="BF27" s="25"/>
      <c r="BG27" s="2">
        <f t="shared" si="35"/>
        <v>0</v>
      </c>
      <c r="BH27" s="25">
        <v>1</v>
      </c>
      <c r="BI27" s="25">
        <v>3</v>
      </c>
      <c r="BJ27" s="2">
        <f t="shared" si="36"/>
        <v>4</v>
      </c>
      <c r="BL27" s="2">
        <f t="shared" si="37"/>
        <v>50</v>
      </c>
    </row>
    <row r="28" spans="2:70" x14ac:dyDescent="0.25">
      <c r="D28">
        <v>0</v>
      </c>
      <c r="E28" s="24" t="s">
        <v>103</v>
      </c>
      <c r="F28" s="25">
        <v>7</v>
      </c>
      <c r="G28" s="25">
        <v>45</v>
      </c>
      <c r="H28" s="25">
        <v>7</v>
      </c>
      <c r="I28" s="25">
        <v>19</v>
      </c>
      <c r="J28" s="25">
        <v>3</v>
      </c>
      <c r="K28" s="25">
        <v>6</v>
      </c>
      <c r="L28" s="2">
        <f t="shared" si="18"/>
        <v>9</v>
      </c>
      <c r="M28" s="2">
        <f t="shared" si="19"/>
        <v>17</v>
      </c>
      <c r="N28" s="2">
        <f t="shared" si="20"/>
        <v>26</v>
      </c>
      <c r="O28" s="25"/>
      <c r="P28" s="25"/>
      <c r="Q28" s="25"/>
      <c r="R28" s="25"/>
      <c r="S28" s="25"/>
      <c r="T28" s="25"/>
      <c r="U28" s="2">
        <f t="shared" si="21"/>
        <v>0</v>
      </c>
      <c r="V28" s="2">
        <f t="shared" si="22"/>
        <v>0</v>
      </c>
      <c r="W28" s="2">
        <f t="shared" si="23"/>
        <v>0</v>
      </c>
      <c r="X28" s="25"/>
      <c r="Y28" s="25"/>
      <c r="Z28" s="25"/>
      <c r="AA28" s="25"/>
      <c r="AB28" s="25"/>
      <c r="AC28" s="25"/>
      <c r="AD28" s="2">
        <f t="shared" si="24"/>
        <v>0</v>
      </c>
      <c r="AE28" s="2">
        <f t="shared" si="25"/>
        <v>0</v>
      </c>
      <c r="AF28" s="2">
        <f t="shared" si="26"/>
        <v>0</v>
      </c>
      <c r="AG28" s="25"/>
      <c r="AH28" s="25"/>
      <c r="AI28" s="25"/>
      <c r="AJ28" s="25"/>
      <c r="AK28" s="25"/>
      <c r="AL28" s="25"/>
      <c r="AM28" s="2">
        <f t="shared" si="27"/>
        <v>0</v>
      </c>
      <c r="AN28" s="2">
        <f t="shared" si="28"/>
        <v>0</v>
      </c>
      <c r="AO28" s="2">
        <f t="shared" si="29"/>
        <v>0</v>
      </c>
      <c r="AP28" s="25"/>
      <c r="AQ28" s="25"/>
      <c r="AR28" s="2">
        <f t="shared" si="30"/>
        <v>0</v>
      </c>
      <c r="AS28" s="25"/>
      <c r="AT28" s="25"/>
      <c r="AU28" s="25"/>
      <c r="AV28" s="25"/>
      <c r="AW28" s="25"/>
      <c r="AX28" s="25"/>
      <c r="AY28" s="2">
        <f t="shared" si="31"/>
        <v>0</v>
      </c>
      <c r="AZ28" s="2">
        <f t="shared" si="32"/>
        <v>0</v>
      </c>
      <c r="BA28" s="2">
        <f t="shared" si="33"/>
        <v>0</v>
      </c>
      <c r="BB28" s="25"/>
      <c r="BC28" s="25"/>
      <c r="BD28" s="2">
        <f t="shared" si="34"/>
        <v>0</v>
      </c>
      <c r="BE28" s="25"/>
      <c r="BF28" s="25"/>
      <c r="BG28" s="2">
        <f t="shared" si="35"/>
        <v>0</v>
      </c>
      <c r="BH28" s="25"/>
      <c r="BI28" s="25"/>
      <c r="BJ28" s="2">
        <f t="shared" si="36"/>
        <v>0</v>
      </c>
      <c r="BL28" s="2">
        <f t="shared" si="37"/>
        <v>52</v>
      </c>
    </row>
    <row r="29" spans="2:70" x14ac:dyDescent="0.25">
      <c r="D29">
        <v>0</v>
      </c>
      <c r="E29" s="24" t="s">
        <v>104</v>
      </c>
      <c r="F29" s="25">
        <v>10</v>
      </c>
      <c r="G29" s="25">
        <v>70</v>
      </c>
      <c r="H29" s="25">
        <v>10</v>
      </c>
      <c r="I29" s="25">
        <v>31</v>
      </c>
      <c r="J29" s="25">
        <v>5</v>
      </c>
      <c r="K29" s="25">
        <v>12</v>
      </c>
      <c r="L29" s="2">
        <f t="shared" si="18"/>
        <v>17</v>
      </c>
      <c r="M29" s="2">
        <f t="shared" si="19"/>
        <v>24</v>
      </c>
      <c r="N29" s="2">
        <f t="shared" si="20"/>
        <v>39</v>
      </c>
      <c r="O29" s="25">
        <v>2</v>
      </c>
      <c r="P29" s="25">
        <v>8</v>
      </c>
      <c r="Q29" s="25"/>
      <c r="R29" s="25"/>
      <c r="S29" s="25"/>
      <c r="T29" s="25"/>
      <c r="U29" s="2">
        <f t="shared" si="21"/>
        <v>0</v>
      </c>
      <c r="V29" s="2">
        <f t="shared" si="22"/>
        <v>0</v>
      </c>
      <c r="W29" s="2">
        <f t="shared" si="23"/>
        <v>10</v>
      </c>
      <c r="X29" s="25"/>
      <c r="Y29" s="25"/>
      <c r="Z29" s="25"/>
      <c r="AA29" s="25"/>
      <c r="AB29" s="25"/>
      <c r="AC29" s="25"/>
      <c r="AD29" s="2">
        <f t="shared" si="24"/>
        <v>0</v>
      </c>
      <c r="AE29" s="2">
        <f t="shared" si="25"/>
        <v>0</v>
      </c>
      <c r="AF29" s="2">
        <f t="shared" si="26"/>
        <v>0</v>
      </c>
      <c r="AG29" s="25"/>
      <c r="AH29" s="25"/>
      <c r="AI29" s="25"/>
      <c r="AJ29" s="25"/>
      <c r="AK29" s="25"/>
      <c r="AL29" s="25"/>
      <c r="AM29" s="2">
        <f t="shared" si="27"/>
        <v>0</v>
      </c>
      <c r="AN29" s="2">
        <f t="shared" si="28"/>
        <v>0</v>
      </c>
      <c r="AO29" s="2">
        <f t="shared" si="29"/>
        <v>0</v>
      </c>
      <c r="AP29" s="25"/>
      <c r="AQ29" s="25"/>
      <c r="AR29" s="2">
        <f t="shared" si="30"/>
        <v>0</v>
      </c>
      <c r="AS29" s="25"/>
      <c r="AT29" s="25"/>
      <c r="AU29" s="25"/>
      <c r="AV29" s="25"/>
      <c r="AW29" s="25"/>
      <c r="AX29" s="25"/>
      <c r="AY29" s="2">
        <f t="shared" si="31"/>
        <v>0</v>
      </c>
      <c r="AZ29" s="2">
        <f t="shared" si="32"/>
        <v>0</v>
      </c>
      <c r="BA29" s="2">
        <f t="shared" si="33"/>
        <v>0</v>
      </c>
      <c r="BB29" s="25"/>
      <c r="BC29" s="25"/>
      <c r="BD29" s="2">
        <f t="shared" si="34"/>
        <v>0</v>
      </c>
      <c r="BE29" s="25"/>
      <c r="BF29" s="25"/>
      <c r="BG29" s="2">
        <f t="shared" si="35"/>
        <v>0</v>
      </c>
      <c r="BH29" s="25"/>
      <c r="BI29" s="25"/>
      <c r="BJ29" s="2">
        <f t="shared" si="36"/>
        <v>0</v>
      </c>
      <c r="BL29" s="2">
        <f t="shared" si="37"/>
        <v>90</v>
      </c>
    </row>
    <row r="30" spans="2:70" x14ac:dyDescent="0.25">
      <c r="D30">
        <v>20</v>
      </c>
      <c r="E30" s="24" t="s">
        <v>105</v>
      </c>
      <c r="F30" s="25">
        <v>7</v>
      </c>
      <c r="G30" s="25">
        <v>49</v>
      </c>
      <c r="H30" s="25">
        <v>5</v>
      </c>
      <c r="I30" s="25">
        <v>19</v>
      </c>
      <c r="J30" s="25">
        <v>4</v>
      </c>
      <c r="K30" s="25">
        <v>8</v>
      </c>
      <c r="L30" s="2">
        <f t="shared" si="18"/>
        <v>12</v>
      </c>
      <c r="M30" s="2">
        <f t="shared" si="19"/>
        <v>12</v>
      </c>
      <c r="N30" s="2">
        <f t="shared" si="20"/>
        <v>32</v>
      </c>
      <c r="O30" s="25">
        <v>2</v>
      </c>
      <c r="P30" s="25">
        <v>4</v>
      </c>
      <c r="Q30" s="25"/>
      <c r="R30" s="25"/>
      <c r="S30" s="25"/>
      <c r="T30" s="25"/>
      <c r="U30" s="2">
        <f t="shared" si="21"/>
        <v>0</v>
      </c>
      <c r="V30" s="2">
        <f t="shared" si="22"/>
        <v>0</v>
      </c>
      <c r="W30" s="2">
        <f t="shared" si="23"/>
        <v>6</v>
      </c>
      <c r="X30" s="25"/>
      <c r="Y30" s="25"/>
      <c r="Z30" s="25"/>
      <c r="AA30" s="25"/>
      <c r="AB30" s="25"/>
      <c r="AC30" s="25"/>
      <c r="AD30" s="2">
        <f t="shared" si="24"/>
        <v>0</v>
      </c>
      <c r="AE30" s="2">
        <f t="shared" si="25"/>
        <v>0</v>
      </c>
      <c r="AF30" s="2">
        <f t="shared" si="26"/>
        <v>0</v>
      </c>
      <c r="AG30" s="25"/>
      <c r="AH30" s="25"/>
      <c r="AI30" s="25"/>
      <c r="AJ30" s="25"/>
      <c r="AK30" s="25"/>
      <c r="AL30" s="25"/>
      <c r="AM30" s="2">
        <f t="shared" si="27"/>
        <v>0</v>
      </c>
      <c r="AN30" s="2">
        <f t="shared" si="28"/>
        <v>0</v>
      </c>
      <c r="AO30" s="2">
        <f t="shared" si="29"/>
        <v>0</v>
      </c>
      <c r="AP30" s="25"/>
      <c r="AQ30" s="25"/>
      <c r="AR30" s="2">
        <f t="shared" si="30"/>
        <v>0</v>
      </c>
      <c r="AS30" s="25"/>
      <c r="AT30" s="25"/>
      <c r="AU30" s="25"/>
      <c r="AV30" s="25"/>
      <c r="AW30" s="25"/>
      <c r="AX30" s="25"/>
      <c r="AY30" s="2">
        <f t="shared" si="31"/>
        <v>0</v>
      </c>
      <c r="AZ30" s="2">
        <f t="shared" si="32"/>
        <v>0</v>
      </c>
      <c r="BA30" s="2">
        <f t="shared" si="33"/>
        <v>0</v>
      </c>
      <c r="BB30" s="25"/>
      <c r="BC30" s="25"/>
      <c r="BD30" s="2">
        <f t="shared" si="34"/>
        <v>0</v>
      </c>
      <c r="BE30" s="25"/>
      <c r="BF30" s="25"/>
      <c r="BG30" s="2">
        <f t="shared" si="35"/>
        <v>0</v>
      </c>
      <c r="BH30" s="25"/>
      <c r="BI30" s="25"/>
      <c r="BJ30" s="2">
        <f t="shared" si="36"/>
        <v>0</v>
      </c>
      <c r="BL30" s="2">
        <f t="shared" si="37"/>
        <v>62</v>
      </c>
    </row>
    <row r="31" spans="2:70" x14ac:dyDescent="0.25">
      <c r="D31">
        <v>0</v>
      </c>
      <c r="E31" s="24" t="s">
        <v>106</v>
      </c>
      <c r="F31" s="25">
        <v>2</v>
      </c>
      <c r="G31" s="25">
        <v>12</v>
      </c>
      <c r="H31" s="25">
        <v>2</v>
      </c>
      <c r="I31" s="25">
        <v>8</v>
      </c>
      <c r="J31" s="25">
        <v>2</v>
      </c>
      <c r="K31" s="25">
        <v>4</v>
      </c>
      <c r="L31" s="2">
        <f t="shared" si="18"/>
        <v>6</v>
      </c>
      <c r="M31" s="2">
        <f t="shared" si="19"/>
        <v>4</v>
      </c>
      <c r="N31" s="2">
        <f t="shared" si="20"/>
        <v>4</v>
      </c>
      <c r="O31" s="25">
        <v>9</v>
      </c>
      <c r="P31" s="25">
        <v>41</v>
      </c>
      <c r="Q31" s="25">
        <v>5</v>
      </c>
      <c r="R31" s="25">
        <v>12</v>
      </c>
      <c r="S31" s="25">
        <v>5</v>
      </c>
      <c r="T31" s="25">
        <v>6</v>
      </c>
      <c r="U31" s="2">
        <f t="shared" si="21"/>
        <v>11</v>
      </c>
      <c r="V31" s="2">
        <f t="shared" si="22"/>
        <v>6</v>
      </c>
      <c r="W31" s="2">
        <f t="shared" si="23"/>
        <v>33</v>
      </c>
      <c r="X31" s="25">
        <v>1</v>
      </c>
      <c r="Y31" s="25">
        <v>5</v>
      </c>
      <c r="Z31" s="25">
        <v>1</v>
      </c>
      <c r="AA31" s="25">
        <v>1</v>
      </c>
      <c r="AB31" s="25"/>
      <c r="AC31" s="25"/>
      <c r="AD31" s="2">
        <f t="shared" si="24"/>
        <v>0</v>
      </c>
      <c r="AE31" s="2">
        <f t="shared" si="25"/>
        <v>2</v>
      </c>
      <c r="AF31" s="2">
        <f t="shared" si="26"/>
        <v>4</v>
      </c>
      <c r="AG31" s="25"/>
      <c r="AH31" s="25"/>
      <c r="AI31" s="25"/>
      <c r="AJ31" s="25"/>
      <c r="AK31" s="25"/>
      <c r="AL31" s="25"/>
      <c r="AM31" s="2">
        <f t="shared" si="27"/>
        <v>0</v>
      </c>
      <c r="AN31" s="2">
        <f t="shared" si="28"/>
        <v>0</v>
      </c>
      <c r="AO31" s="2">
        <f t="shared" si="29"/>
        <v>0</v>
      </c>
      <c r="AP31" s="25">
        <v>1</v>
      </c>
      <c r="AQ31" s="25">
        <v>1</v>
      </c>
      <c r="AR31" s="2">
        <f t="shared" si="30"/>
        <v>2</v>
      </c>
      <c r="AS31" s="25">
        <v>1</v>
      </c>
      <c r="AT31" s="25">
        <v>8</v>
      </c>
      <c r="AU31" s="25">
        <v>1</v>
      </c>
      <c r="AV31" s="25">
        <v>4</v>
      </c>
      <c r="AW31" s="25">
        <v>1</v>
      </c>
      <c r="AX31" s="25">
        <v>3</v>
      </c>
      <c r="AY31" s="2">
        <f t="shared" si="31"/>
        <v>4</v>
      </c>
      <c r="AZ31" s="2">
        <f t="shared" si="32"/>
        <v>1</v>
      </c>
      <c r="BA31" s="2">
        <f t="shared" si="33"/>
        <v>4</v>
      </c>
      <c r="BB31" s="25"/>
      <c r="BC31" s="25"/>
      <c r="BD31" s="2">
        <f t="shared" si="34"/>
        <v>0</v>
      </c>
      <c r="BE31" s="25"/>
      <c r="BF31" s="25"/>
      <c r="BG31" s="2">
        <f t="shared" si="35"/>
        <v>0</v>
      </c>
      <c r="BH31" s="25"/>
      <c r="BI31" s="25"/>
      <c r="BJ31" s="2">
        <f t="shared" si="36"/>
        <v>0</v>
      </c>
      <c r="BL31" s="2">
        <f t="shared" si="37"/>
        <v>81</v>
      </c>
    </row>
    <row r="32" spans="2:70" x14ac:dyDescent="0.25">
      <c r="D32">
        <v>0</v>
      </c>
      <c r="E32" s="24" t="s">
        <v>107</v>
      </c>
      <c r="F32" s="25">
        <v>13</v>
      </c>
      <c r="G32" s="25">
        <v>100</v>
      </c>
      <c r="H32" s="25">
        <v>13</v>
      </c>
      <c r="I32" s="25">
        <v>39</v>
      </c>
      <c r="J32" s="25">
        <v>10</v>
      </c>
      <c r="K32" s="25">
        <v>16</v>
      </c>
      <c r="L32" s="2">
        <f t="shared" si="18"/>
        <v>26</v>
      </c>
      <c r="M32" s="2">
        <f t="shared" si="19"/>
        <v>26</v>
      </c>
      <c r="N32" s="2">
        <f t="shared" si="20"/>
        <v>61</v>
      </c>
      <c r="O32" s="25">
        <v>4</v>
      </c>
      <c r="P32" s="25">
        <v>22</v>
      </c>
      <c r="Q32" s="25">
        <v>3</v>
      </c>
      <c r="R32" s="25">
        <v>3</v>
      </c>
      <c r="S32" s="25">
        <v>1</v>
      </c>
      <c r="T32" s="25">
        <v>1</v>
      </c>
      <c r="U32" s="2">
        <f t="shared" si="21"/>
        <v>2</v>
      </c>
      <c r="V32" s="2">
        <f t="shared" si="22"/>
        <v>4</v>
      </c>
      <c r="W32" s="2">
        <f t="shared" si="23"/>
        <v>20</v>
      </c>
      <c r="X32" s="25"/>
      <c r="Y32" s="25"/>
      <c r="Z32" s="25"/>
      <c r="AA32" s="25"/>
      <c r="AB32" s="25"/>
      <c r="AC32" s="25"/>
      <c r="AD32" s="2">
        <f t="shared" si="24"/>
        <v>0</v>
      </c>
      <c r="AE32" s="2">
        <f t="shared" si="25"/>
        <v>0</v>
      </c>
      <c r="AF32" s="2">
        <f t="shared" si="26"/>
        <v>0</v>
      </c>
      <c r="AG32" s="25"/>
      <c r="AH32" s="25"/>
      <c r="AI32" s="25"/>
      <c r="AJ32" s="25"/>
      <c r="AK32" s="25"/>
      <c r="AL32" s="25"/>
      <c r="AM32" s="2">
        <f t="shared" si="27"/>
        <v>0</v>
      </c>
      <c r="AN32" s="2">
        <f t="shared" si="28"/>
        <v>0</v>
      </c>
      <c r="AO32" s="2">
        <f t="shared" si="29"/>
        <v>0</v>
      </c>
      <c r="AP32" s="25"/>
      <c r="AQ32" s="25"/>
      <c r="AR32" s="2">
        <f t="shared" si="30"/>
        <v>0</v>
      </c>
      <c r="AS32" s="25"/>
      <c r="AT32" s="25"/>
      <c r="AU32" s="25"/>
      <c r="AV32" s="25"/>
      <c r="AW32" s="25"/>
      <c r="AX32" s="25"/>
      <c r="AY32" s="2">
        <f t="shared" si="31"/>
        <v>0</v>
      </c>
      <c r="AZ32" s="2">
        <f t="shared" si="32"/>
        <v>0</v>
      </c>
      <c r="BA32" s="2">
        <f t="shared" si="33"/>
        <v>0</v>
      </c>
      <c r="BB32" s="25"/>
      <c r="BC32" s="25"/>
      <c r="BD32" s="2">
        <f t="shared" si="34"/>
        <v>0</v>
      </c>
      <c r="BE32" s="25"/>
      <c r="BF32" s="25"/>
      <c r="BG32" s="2">
        <f t="shared" si="35"/>
        <v>0</v>
      </c>
      <c r="BH32" s="25"/>
      <c r="BI32" s="25"/>
      <c r="BJ32" s="2">
        <f t="shared" si="36"/>
        <v>0</v>
      </c>
      <c r="BL32" s="2">
        <f t="shared" si="37"/>
        <v>139</v>
      </c>
    </row>
    <row r="33" spans="4:64" x14ac:dyDescent="0.25">
      <c r="D33">
        <v>0</v>
      </c>
      <c r="E33" s="24" t="s">
        <v>108</v>
      </c>
      <c r="F33" s="25">
        <v>6</v>
      </c>
      <c r="G33" s="25">
        <v>39</v>
      </c>
      <c r="H33" s="25">
        <v>6</v>
      </c>
      <c r="I33" s="25">
        <v>15</v>
      </c>
      <c r="J33" s="25">
        <v>3</v>
      </c>
      <c r="K33" s="25">
        <v>4</v>
      </c>
      <c r="L33" s="2">
        <f t="shared" si="18"/>
        <v>7</v>
      </c>
      <c r="M33" s="2">
        <f t="shared" si="19"/>
        <v>14</v>
      </c>
      <c r="N33" s="2">
        <f t="shared" si="20"/>
        <v>24</v>
      </c>
      <c r="O33" s="25">
        <v>2</v>
      </c>
      <c r="P33" s="25">
        <v>5</v>
      </c>
      <c r="Q33" s="25"/>
      <c r="R33" s="25"/>
      <c r="S33" s="25"/>
      <c r="T33" s="25"/>
      <c r="U33" s="2">
        <f t="shared" si="21"/>
        <v>0</v>
      </c>
      <c r="V33" s="2">
        <f t="shared" si="22"/>
        <v>0</v>
      </c>
      <c r="W33" s="2">
        <f t="shared" si="23"/>
        <v>7</v>
      </c>
      <c r="X33" s="25"/>
      <c r="Y33" s="25"/>
      <c r="Z33" s="25"/>
      <c r="AA33" s="25"/>
      <c r="AB33" s="25"/>
      <c r="AC33" s="25"/>
      <c r="AD33" s="2">
        <f t="shared" si="24"/>
        <v>0</v>
      </c>
      <c r="AE33" s="2">
        <f t="shared" si="25"/>
        <v>0</v>
      </c>
      <c r="AF33" s="2">
        <f t="shared" si="26"/>
        <v>0</v>
      </c>
      <c r="AG33" s="25"/>
      <c r="AH33" s="25"/>
      <c r="AI33" s="25"/>
      <c r="AJ33" s="25"/>
      <c r="AK33" s="25"/>
      <c r="AL33" s="25"/>
      <c r="AM33" s="2">
        <f t="shared" si="27"/>
        <v>0</v>
      </c>
      <c r="AN33" s="2">
        <f t="shared" si="28"/>
        <v>0</v>
      </c>
      <c r="AO33" s="2">
        <f t="shared" si="29"/>
        <v>0</v>
      </c>
      <c r="AP33" s="25"/>
      <c r="AQ33" s="25"/>
      <c r="AR33" s="2">
        <f t="shared" si="30"/>
        <v>0</v>
      </c>
      <c r="AS33" s="25"/>
      <c r="AT33" s="25"/>
      <c r="AU33" s="25"/>
      <c r="AV33" s="25"/>
      <c r="AW33" s="25"/>
      <c r="AX33" s="25"/>
      <c r="AY33" s="2">
        <f t="shared" si="31"/>
        <v>0</v>
      </c>
      <c r="AZ33" s="2">
        <f t="shared" si="32"/>
        <v>0</v>
      </c>
      <c r="BA33" s="2">
        <f t="shared" si="33"/>
        <v>0</v>
      </c>
      <c r="BB33" s="25"/>
      <c r="BC33" s="25"/>
      <c r="BD33" s="2">
        <f t="shared" si="34"/>
        <v>0</v>
      </c>
      <c r="BE33" s="25"/>
      <c r="BF33" s="25"/>
      <c r="BG33" s="2">
        <f t="shared" si="35"/>
        <v>0</v>
      </c>
      <c r="BH33" s="25"/>
      <c r="BI33" s="25"/>
      <c r="BJ33" s="2">
        <f t="shared" si="36"/>
        <v>0</v>
      </c>
      <c r="BL33" s="2">
        <f t="shared" si="37"/>
        <v>52</v>
      </c>
    </row>
    <row r="34" spans="4:64" x14ac:dyDescent="0.25">
      <c r="D34">
        <v>0</v>
      </c>
      <c r="E34" s="24" t="s">
        <v>109</v>
      </c>
      <c r="F34" s="25">
        <v>9</v>
      </c>
      <c r="G34" s="25">
        <v>70</v>
      </c>
      <c r="H34" s="25">
        <v>9</v>
      </c>
      <c r="I34" s="25">
        <v>34</v>
      </c>
      <c r="J34" s="25">
        <v>6</v>
      </c>
      <c r="K34" s="25">
        <v>15</v>
      </c>
      <c r="L34" s="2">
        <f t="shared" si="18"/>
        <v>21</v>
      </c>
      <c r="M34" s="2">
        <f t="shared" si="19"/>
        <v>22</v>
      </c>
      <c r="N34" s="2">
        <f t="shared" si="20"/>
        <v>36</v>
      </c>
      <c r="O34" s="25">
        <v>2</v>
      </c>
      <c r="P34" s="25">
        <v>7</v>
      </c>
      <c r="Q34" s="25"/>
      <c r="R34" s="25"/>
      <c r="S34" s="25"/>
      <c r="T34" s="25"/>
      <c r="U34" s="2">
        <f t="shared" si="21"/>
        <v>0</v>
      </c>
      <c r="V34" s="2">
        <f t="shared" si="22"/>
        <v>0</v>
      </c>
      <c r="W34" s="2">
        <f t="shared" si="23"/>
        <v>9</v>
      </c>
      <c r="X34" s="25"/>
      <c r="Y34" s="25"/>
      <c r="Z34" s="25"/>
      <c r="AA34" s="25"/>
      <c r="AB34" s="25"/>
      <c r="AC34" s="25"/>
      <c r="AD34" s="2">
        <f t="shared" si="24"/>
        <v>0</v>
      </c>
      <c r="AE34" s="2">
        <f t="shared" si="25"/>
        <v>0</v>
      </c>
      <c r="AF34" s="2">
        <f t="shared" si="26"/>
        <v>0</v>
      </c>
      <c r="AG34" s="25"/>
      <c r="AH34" s="25"/>
      <c r="AI34" s="25"/>
      <c r="AJ34" s="25"/>
      <c r="AK34" s="25"/>
      <c r="AL34" s="25"/>
      <c r="AM34" s="2">
        <f t="shared" si="27"/>
        <v>0</v>
      </c>
      <c r="AN34" s="2">
        <f t="shared" si="28"/>
        <v>0</v>
      </c>
      <c r="AO34" s="2">
        <f t="shared" si="29"/>
        <v>0</v>
      </c>
      <c r="AP34" s="25"/>
      <c r="AQ34" s="25"/>
      <c r="AR34" s="2">
        <f t="shared" si="30"/>
        <v>0</v>
      </c>
      <c r="AS34" s="25"/>
      <c r="AT34" s="25"/>
      <c r="AU34" s="25"/>
      <c r="AV34" s="25"/>
      <c r="AW34" s="25"/>
      <c r="AX34" s="25"/>
      <c r="AY34" s="2">
        <f t="shared" si="31"/>
        <v>0</v>
      </c>
      <c r="AZ34" s="2">
        <f t="shared" si="32"/>
        <v>0</v>
      </c>
      <c r="BA34" s="2">
        <f t="shared" si="33"/>
        <v>0</v>
      </c>
      <c r="BB34" s="25"/>
      <c r="BC34" s="25"/>
      <c r="BD34" s="2">
        <f t="shared" si="34"/>
        <v>0</v>
      </c>
      <c r="BE34" s="25"/>
      <c r="BF34" s="25"/>
      <c r="BG34" s="2">
        <f t="shared" si="35"/>
        <v>0</v>
      </c>
      <c r="BH34" s="25"/>
      <c r="BI34" s="25"/>
      <c r="BJ34" s="2">
        <f t="shared" si="36"/>
        <v>0</v>
      </c>
      <c r="BL34" s="2">
        <f t="shared" si="37"/>
        <v>88</v>
      </c>
    </row>
    <row r="35" spans="4:64" x14ac:dyDescent="0.25">
      <c r="D35">
        <v>0</v>
      </c>
      <c r="E35" s="24" t="s">
        <v>110</v>
      </c>
      <c r="F35" s="25">
        <v>3</v>
      </c>
      <c r="G35" s="25">
        <v>23</v>
      </c>
      <c r="H35" s="25">
        <v>3</v>
      </c>
      <c r="I35" s="25">
        <v>14</v>
      </c>
      <c r="J35" s="25">
        <v>3</v>
      </c>
      <c r="K35" s="25">
        <v>7</v>
      </c>
      <c r="L35" s="2">
        <f t="shared" si="18"/>
        <v>10</v>
      </c>
      <c r="M35" s="2">
        <f t="shared" si="19"/>
        <v>7</v>
      </c>
      <c r="N35" s="2">
        <f t="shared" si="20"/>
        <v>9</v>
      </c>
      <c r="O35" s="25">
        <v>1</v>
      </c>
      <c r="P35" s="25">
        <v>6</v>
      </c>
      <c r="Q35" s="25">
        <v>1</v>
      </c>
      <c r="R35" s="25">
        <v>1</v>
      </c>
      <c r="S35" s="25"/>
      <c r="T35" s="25"/>
      <c r="U35" s="2">
        <f t="shared" si="21"/>
        <v>0</v>
      </c>
      <c r="V35" s="2">
        <f t="shared" si="22"/>
        <v>2</v>
      </c>
      <c r="W35" s="2">
        <f t="shared" si="23"/>
        <v>5</v>
      </c>
      <c r="X35" s="25"/>
      <c r="Y35" s="25"/>
      <c r="Z35" s="25"/>
      <c r="AA35" s="25"/>
      <c r="AB35" s="25"/>
      <c r="AC35" s="25"/>
      <c r="AD35" s="2">
        <f t="shared" si="24"/>
        <v>0</v>
      </c>
      <c r="AE35" s="2">
        <f t="shared" si="25"/>
        <v>0</v>
      </c>
      <c r="AF35" s="2">
        <f t="shared" si="26"/>
        <v>0</v>
      </c>
      <c r="AG35" s="25">
        <v>1</v>
      </c>
      <c r="AH35" s="25">
        <v>5</v>
      </c>
      <c r="AI35" s="25">
        <v>1</v>
      </c>
      <c r="AJ35" s="25">
        <v>2</v>
      </c>
      <c r="AK35" s="25">
        <v>1</v>
      </c>
      <c r="AL35" s="25">
        <v>2</v>
      </c>
      <c r="AM35" s="2">
        <f t="shared" si="27"/>
        <v>3</v>
      </c>
      <c r="AN35" s="2">
        <f t="shared" si="28"/>
        <v>0</v>
      </c>
      <c r="AO35" s="2">
        <f t="shared" si="29"/>
        <v>3</v>
      </c>
      <c r="AP35" s="25"/>
      <c r="AQ35" s="25"/>
      <c r="AR35" s="2">
        <f t="shared" si="30"/>
        <v>0</v>
      </c>
      <c r="AS35" s="25"/>
      <c r="AT35" s="25"/>
      <c r="AU35" s="25"/>
      <c r="AV35" s="25"/>
      <c r="AW35" s="25"/>
      <c r="AX35" s="25"/>
      <c r="AY35" s="2">
        <f t="shared" si="31"/>
        <v>0</v>
      </c>
      <c r="AZ35" s="2">
        <f t="shared" si="32"/>
        <v>0</v>
      </c>
      <c r="BA35" s="2">
        <f t="shared" si="33"/>
        <v>0</v>
      </c>
      <c r="BB35" s="25"/>
      <c r="BC35" s="25"/>
      <c r="BD35" s="2">
        <f t="shared" si="34"/>
        <v>0</v>
      </c>
      <c r="BE35" s="25"/>
      <c r="BF35" s="25"/>
      <c r="BG35" s="2">
        <f t="shared" si="35"/>
        <v>0</v>
      </c>
      <c r="BH35" s="25"/>
      <c r="BI35" s="25"/>
      <c r="BJ35" s="2">
        <f t="shared" si="36"/>
        <v>0</v>
      </c>
      <c r="BL35" s="2">
        <f t="shared" si="37"/>
        <v>39</v>
      </c>
    </row>
    <row r="36" spans="4:64" x14ac:dyDescent="0.25">
      <c r="D36">
        <v>40</v>
      </c>
      <c r="E36" s="24" t="s">
        <v>111</v>
      </c>
      <c r="F36" s="25">
        <v>1</v>
      </c>
      <c r="G36" s="25">
        <v>8</v>
      </c>
      <c r="H36" s="25">
        <v>1</v>
      </c>
      <c r="I36" s="25">
        <v>6</v>
      </c>
      <c r="J36" s="25">
        <v>1</v>
      </c>
      <c r="K36" s="25">
        <v>1</v>
      </c>
      <c r="L36" s="2">
        <f t="shared" si="18"/>
        <v>2</v>
      </c>
      <c r="M36" s="2">
        <f t="shared" si="19"/>
        <v>5</v>
      </c>
      <c r="N36" s="2">
        <f t="shared" si="20"/>
        <v>2</v>
      </c>
      <c r="O36" s="25"/>
      <c r="P36" s="25"/>
      <c r="Q36" s="25"/>
      <c r="R36" s="25"/>
      <c r="S36" s="25"/>
      <c r="T36" s="25"/>
      <c r="U36" s="2">
        <f t="shared" si="21"/>
        <v>0</v>
      </c>
      <c r="V36" s="2">
        <f t="shared" si="22"/>
        <v>0</v>
      </c>
      <c r="W36" s="2">
        <f t="shared" si="23"/>
        <v>0</v>
      </c>
      <c r="X36" s="25"/>
      <c r="Y36" s="25"/>
      <c r="Z36" s="25"/>
      <c r="AA36" s="25"/>
      <c r="AB36" s="25"/>
      <c r="AC36" s="25"/>
      <c r="AD36" s="2">
        <f t="shared" si="24"/>
        <v>0</v>
      </c>
      <c r="AE36" s="2">
        <f t="shared" si="25"/>
        <v>0</v>
      </c>
      <c r="AF36" s="2">
        <f t="shared" si="26"/>
        <v>0</v>
      </c>
      <c r="AG36" s="25"/>
      <c r="AH36" s="25"/>
      <c r="AI36" s="25"/>
      <c r="AJ36" s="25"/>
      <c r="AK36" s="25"/>
      <c r="AL36" s="25"/>
      <c r="AM36" s="2">
        <f t="shared" si="27"/>
        <v>0</v>
      </c>
      <c r="AN36" s="2">
        <f t="shared" si="28"/>
        <v>0</v>
      </c>
      <c r="AO36" s="2">
        <f t="shared" si="29"/>
        <v>0</v>
      </c>
      <c r="AP36" s="25"/>
      <c r="AQ36" s="25"/>
      <c r="AR36" s="2">
        <f t="shared" si="30"/>
        <v>0</v>
      </c>
      <c r="AS36" s="25"/>
      <c r="AT36" s="25"/>
      <c r="AU36" s="25"/>
      <c r="AV36" s="25"/>
      <c r="AW36" s="25"/>
      <c r="AX36" s="25"/>
      <c r="AY36" s="2">
        <f t="shared" si="31"/>
        <v>0</v>
      </c>
      <c r="AZ36" s="2">
        <f t="shared" si="32"/>
        <v>0</v>
      </c>
      <c r="BA36" s="2">
        <f t="shared" si="33"/>
        <v>0</v>
      </c>
      <c r="BB36" s="25"/>
      <c r="BC36" s="25"/>
      <c r="BD36" s="2">
        <f t="shared" si="34"/>
        <v>0</v>
      </c>
      <c r="BE36" s="25"/>
      <c r="BF36" s="25"/>
      <c r="BG36" s="2">
        <f t="shared" si="35"/>
        <v>0</v>
      </c>
      <c r="BH36" s="25"/>
      <c r="BI36" s="25"/>
      <c r="BJ36" s="2">
        <f t="shared" si="36"/>
        <v>0</v>
      </c>
      <c r="BL36" s="2">
        <f t="shared" si="37"/>
        <v>9</v>
      </c>
    </row>
    <row r="37" spans="4:64" x14ac:dyDescent="0.25">
      <c r="D37">
        <v>60</v>
      </c>
      <c r="E37" s="24" t="s">
        <v>112</v>
      </c>
      <c r="F37" s="25"/>
      <c r="G37" s="25"/>
      <c r="H37" s="25"/>
      <c r="I37" s="25"/>
      <c r="J37" s="25"/>
      <c r="K37" s="25"/>
      <c r="L37" s="2">
        <f t="shared" si="18"/>
        <v>0</v>
      </c>
      <c r="M37" s="2">
        <f t="shared" si="19"/>
        <v>0</v>
      </c>
      <c r="N37" s="2">
        <f t="shared" si="20"/>
        <v>0</v>
      </c>
      <c r="O37" s="25"/>
      <c r="P37" s="25"/>
      <c r="Q37" s="25"/>
      <c r="R37" s="25"/>
      <c r="S37" s="25"/>
      <c r="T37" s="25"/>
      <c r="U37" s="2">
        <f t="shared" si="21"/>
        <v>0</v>
      </c>
      <c r="V37" s="2">
        <f t="shared" si="22"/>
        <v>0</v>
      </c>
      <c r="W37" s="2">
        <f t="shared" si="23"/>
        <v>0</v>
      </c>
      <c r="X37" s="25"/>
      <c r="Y37" s="25"/>
      <c r="Z37" s="25"/>
      <c r="AA37" s="25"/>
      <c r="AB37" s="25"/>
      <c r="AC37" s="25"/>
      <c r="AD37" s="2">
        <f t="shared" si="24"/>
        <v>0</v>
      </c>
      <c r="AE37" s="2">
        <f t="shared" si="25"/>
        <v>0</v>
      </c>
      <c r="AF37" s="2">
        <f t="shared" si="26"/>
        <v>0</v>
      </c>
      <c r="AG37" s="25"/>
      <c r="AH37" s="25"/>
      <c r="AI37" s="25"/>
      <c r="AJ37" s="25"/>
      <c r="AK37" s="25"/>
      <c r="AL37" s="25"/>
      <c r="AM37" s="2">
        <f t="shared" si="27"/>
        <v>0</v>
      </c>
      <c r="AN37" s="2">
        <f t="shared" si="28"/>
        <v>0</v>
      </c>
      <c r="AO37" s="2">
        <f t="shared" si="29"/>
        <v>0</v>
      </c>
      <c r="AP37" s="25"/>
      <c r="AQ37" s="25"/>
      <c r="AR37" s="2">
        <f t="shared" si="30"/>
        <v>0</v>
      </c>
      <c r="AS37" s="25"/>
      <c r="AT37" s="25"/>
      <c r="AU37" s="25"/>
      <c r="AV37" s="25"/>
      <c r="AW37" s="25"/>
      <c r="AX37" s="25"/>
      <c r="AY37" s="2">
        <f t="shared" si="31"/>
        <v>0</v>
      </c>
      <c r="AZ37" s="2">
        <f t="shared" si="32"/>
        <v>0</v>
      </c>
      <c r="BA37" s="2">
        <f t="shared" si="33"/>
        <v>0</v>
      </c>
      <c r="BB37" s="25"/>
      <c r="BC37" s="25"/>
      <c r="BD37" s="2">
        <f t="shared" si="34"/>
        <v>0</v>
      </c>
      <c r="BE37" s="25"/>
      <c r="BF37" s="25"/>
      <c r="BG37" s="2">
        <f t="shared" si="35"/>
        <v>0</v>
      </c>
      <c r="BH37" s="25"/>
      <c r="BI37" s="25"/>
      <c r="BJ37" s="2">
        <f t="shared" si="36"/>
        <v>0</v>
      </c>
      <c r="BL37" s="2">
        <f t="shared" si="37"/>
        <v>0</v>
      </c>
    </row>
    <row r="38" spans="4:64" x14ac:dyDescent="0.25">
      <c r="D38">
        <v>0</v>
      </c>
      <c r="E38" s="24" t="s">
        <v>113</v>
      </c>
      <c r="F38" s="25">
        <v>7</v>
      </c>
      <c r="G38" s="25">
        <v>56</v>
      </c>
      <c r="H38" s="25">
        <v>7</v>
      </c>
      <c r="I38" s="25">
        <v>22</v>
      </c>
      <c r="J38" s="25">
        <v>5</v>
      </c>
      <c r="K38" s="25">
        <v>7</v>
      </c>
      <c r="L38" s="2">
        <f t="shared" si="18"/>
        <v>12</v>
      </c>
      <c r="M38" s="2">
        <f t="shared" si="19"/>
        <v>17</v>
      </c>
      <c r="N38" s="2">
        <f t="shared" si="20"/>
        <v>34</v>
      </c>
      <c r="O38" s="25">
        <v>1</v>
      </c>
      <c r="P38" s="25">
        <v>4</v>
      </c>
      <c r="Q38" s="25"/>
      <c r="R38" s="25"/>
      <c r="S38" s="25"/>
      <c r="T38" s="25"/>
      <c r="U38" s="2">
        <f t="shared" si="21"/>
        <v>0</v>
      </c>
      <c r="V38" s="2">
        <f t="shared" si="22"/>
        <v>0</v>
      </c>
      <c r="W38" s="2">
        <f t="shared" si="23"/>
        <v>5</v>
      </c>
      <c r="X38" s="25"/>
      <c r="Y38" s="25"/>
      <c r="Z38" s="25"/>
      <c r="AA38" s="25"/>
      <c r="AB38" s="25"/>
      <c r="AC38" s="25"/>
      <c r="AD38" s="2">
        <f t="shared" si="24"/>
        <v>0</v>
      </c>
      <c r="AE38" s="2">
        <f t="shared" si="25"/>
        <v>0</v>
      </c>
      <c r="AF38" s="2">
        <f t="shared" si="26"/>
        <v>0</v>
      </c>
      <c r="AG38" s="25"/>
      <c r="AH38" s="25"/>
      <c r="AI38" s="25"/>
      <c r="AJ38" s="25"/>
      <c r="AK38" s="25"/>
      <c r="AL38" s="25"/>
      <c r="AM38" s="2">
        <f t="shared" si="27"/>
        <v>0</v>
      </c>
      <c r="AN38" s="2">
        <f t="shared" si="28"/>
        <v>0</v>
      </c>
      <c r="AO38" s="2">
        <f t="shared" si="29"/>
        <v>0</v>
      </c>
      <c r="AP38" s="25"/>
      <c r="AQ38" s="25"/>
      <c r="AR38" s="2">
        <f t="shared" si="30"/>
        <v>0</v>
      </c>
      <c r="AS38" s="25"/>
      <c r="AT38" s="25"/>
      <c r="AU38" s="25"/>
      <c r="AV38" s="25"/>
      <c r="AW38" s="25"/>
      <c r="AX38" s="25"/>
      <c r="AY38" s="2">
        <f t="shared" si="31"/>
        <v>0</v>
      </c>
      <c r="AZ38" s="2">
        <f t="shared" si="32"/>
        <v>0</v>
      </c>
      <c r="BA38" s="2">
        <f t="shared" si="33"/>
        <v>0</v>
      </c>
      <c r="BB38" s="25"/>
      <c r="BC38" s="25"/>
      <c r="BD38" s="2">
        <f t="shared" si="34"/>
        <v>0</v>
      </c>
      <c r="BE38" s="25"/>
      <c r="BF38" s="25"/>
      <c r="BG38" s="2">
        <f t="shared" si="35"/>
        <v>0</v>
      </c>
      <c r="BH38" s="25"/>
      <c r="BI38" s="25"/>
      <c r="BJ38" s="2">
        <f t="shared" si="36"/>
        <v>0</v>
      </c>
      <c r="BL38" s="2">
        <f t="shared" si="37"/>
        <v>68</v>
      </c>
    </row>
    <row r="39" spans="4:64" x14ac:dyDescent="0.25">
      <c r="D39">
        <v>20</v>
      </c>
      <c r="E39" s="24" t="s">
        <v>114</v>
      </c>
      <c r="F39" s="25">
        <v>5</v>
      </c>
      <c r="G39" s="25">
        <v>35</v>
      </c>
      <c r="H39" s="25">
        <v>3</v>
      </c>
      <c r="I39" s="25">
        <v>9</v>
      </c>
      <c r="J39" s="25">
        <v>2</v>
      </c>
      <c r="K39" s="25">
        <v>3</v>
      </c>
      <c r="L39" s="2">
        <f t="shared" si="18"/>
        <v>5</v>
      </c>
      <c r="M39" s="2">
        <f t="shared" si="19"/>
        <v>7</v>
      </c>
      <c r="N39" s="2">
        <f t="shared" si="20"/>
        <v>28</v>
      </c>
      <c r="O39" s="25">
        <v>2</v>
      </c>
      <c r="P39" s="25">
        <v>10</v>
      </c>
      <c r="Q39" s="25">
        <v>1</v>
      </c>
      <c r="R39" s="25">
        <v>3</v>
      </c>
      <c r="S39" s="25">
        <v>1</v>
      </c>
      <c r="T39" s="25">
        <v>1</v>
      </c>
      <c r="U39" s="2">
        <f t="shared" si="21"/>
        <v>2</v>
      </c>
      <c r="V39" s="2">
        <f t="shared" si="22"/>
        <v>2</v>
      </c>
      <c r="W39" s="2">
        <f t="shared" si="23"/>
        <v>8</v>
      </c>
      <c r="X39" s="25"/>
      <c r="Y39" s="25"/>
      <c r="Z39" s="25"/>
      <c r="AA39" s="25"/>
      <c r="AB39" s="25"/>
      <c r="AC39" s="25"/>
      <c r="AD39" s="2">
        <f t="shared" si="24"/>
        <v>0</v>
      </c>
      <c r="AE39" s="2">
        <f t="shared" si="25"/>
        <v>0</v>
      </c>
      <c r="AF39" s="2">
        <f t="shared" si="26"/>
        <v>0</v>
      </c>
      <c r="AG39" s="25"/>
      <c r="AH39" s="25"/>
      <c r="AI39" s="25"/>
      <c r="AJ39" s="25"/>
      <c r="AK39" s="25"/>
      <c r="AL39" s="25"/>
      <c r="AM39" s="2">
        <f t="shared" si="27"/>
        <v>0</v>
      </c>
      <c r="AN39" s="2">
        <f t="shared" si="28"/>
        <v>0</v>
      </c>
      <c r="AO39" s="2">
        <f t="shared" si="29"/>
        <v>0</v>
      </c>
      <c r="AP39" s="25"/>
      <c r="AQ39" s="25"/>
      <c r="AR39" s="2">
        <f t="shared" si="30"/>
        <v>0</v>
      </c>
      <c r="AS39" s="25"/>
      <c r="AT39" s="25"/>
      <c r="AU39" s="25"/>
      <c r="AV39" s="25"/>
      <c r="AW39" s="25"/>
      <c r="AX39" s="25"/>
      <c r="AY39" s="2">
        <f t="shared" si="31"/>
        <v>0</v>
      </c>
      <c r="AZ39" s="2">
        <f t="shared" si="32"/>
        <v>0</v>
      </c>
      <c r="BA39" s="2">
        <f t="shared" si="33"/>
        <v>0</v>
      </c>
      <c r="BB39" s="25"/>
      <c r="BC39" s="25"/>
      <c r="BD39" s="2">
        <f t="shared" si="34"/>
        <v>0</v>
      </c>
      <c r="BE39" s="25"/>
      <c r="BF39" s="25"/>
      <c r="BG39" s="2">
        <f t="shared" si="35"/>
        <v>0</v>
      </c>
      <c r="BH39" s="25"/>
      <c r="BI39" s="25"/>
      <c r="BJ39" s="2">
        <f t="shared" si="36"/>
        <v>0</v>
      </c>
      <c r="BL39" s="2">
        <f t="shared" si="37"/>
        <v>52</v>
      </c>
    </row>
    <row r="40" spans="4:64" x14ac:dyDescent="0.25">
      <c r="D40">
        <v>0</v>
      </c>
      <c r="E40" s="24" t="s">
        <v>115</v>
      </c>
      <c r="F40" s="25">
        <v>4</v>
      </c>
      <c r="G40" s="25">
        <v>26</v>
      </c>
      <c r="H40" s="25">
        <v>4</v>
      </c>
      <c r="I40" s="25">
        <v>14</v>
      </c>
      <c r="J40" s="25">
        <v>3</v>
      </c>
      <c r="K40" s="25">
        <v>4</v>
      </c>
      <c r="L40" s="2">
        <f t="shared" si="18"/>
        <v>7</v>
      </c>
      <c r="M40" s="2">
        <f t="shared" si="19"/>
        <v>11</v>
      </c>
      <c r="N40" s="2">
        <f t="shared" si="20"/>
        <v>12</v>
      </c>
      <c r="O40" s="25">
        <v>3</v>
      </c>
      <c r="P40" s="25">
        <v>10</v>
      </c>
      <c r="Q40" s="25"/>
      <c r="R40" s="25"/>
      <c r="S40" s="25"/>
      <c r="T40" s="25"/>
      <c r="U40" s="2">
        <f t="shared" si="21"/>
        <v>0</v>
      </c>
      <c r="V40" s="2">
        <f t="shared" si="22"/>
        <v>0</v>
      </c>
      <c r="W40" s="2">
        <f t="shared" si="23"/>
        <v>13</v>
      </c>
      <c r="X40" s="25"/>
      <c r="Y40" s="25"/>
      <c r="Z40" s="25"/>
      <c r="AA40" s="25"/>
      <c r="AB40" s="25"/>
      <c r="AC40" s="25"/>
      <c r="AD40" s="2">
        <f t="shared" si="24"/>
        <v>0</v>
      </c>
      <c r="AE40" s="2">
        <f t="shared" si="25"/>
        <v>0</v>
      </c>
      <c r="AF40" s="2">
        <f t="shared" si="26"/>
        <v>0</v>
      </c>
      <c r="AG40" s="25"/>
      <c r="AH40" s="25"/>
      <c r="AI40" s="25"/>
      <c r="AJ40" s="25"/>
      <c r="AK40" s="25"/>
      <c r="AL40" s="25"/>
      <c r="AM40" s="2">
        <f t="shared" si="27"/>
        <v>0</v>
      </c>
      <c r="AN40" s="2">
        <f t="shared" si="28"/>
        <v>0</v>
      </c>
      <c r="AO40" s="2">
        <f t="shared" si="29"/>
        <v>0</v>
      </c>
      <c r="AP40" s="25"/>
      <c r="AQ40" s="25"/>
      <c r="AR40" s="2">
        <f t="shared" si="30"/>
        <v>0</v>
      </c>
      <c r="AS40" s="25"/>
      <c r="AT40" s="25"/>
      <c r="AU40" s="25"/>
      <c r="AV40" s="25"/>
      <c r="AW40" s="25"/>
      <c r="AX40" s="25"/>
      <c r="AY40" s="2">
        <f t="shared" si="31"/>
        <v>0</v>
      </c>
      <c r="AZ40" s="2">
        <f t="shared" si="32"/>
        <v>0</v>
      </c>
      <c r="BA40" s="2">
        <f t="shared" si="33"/>
        <v>0</v>
      </c>
      <c r="BB40" s="25"/>
      <c r="BC40" s="25"/>
      <c r="BD40" s="2">
        <f t="shared" si="34"/>
        <v>0</v>
      </c>
      <c r="BE40" s="25"/>
      <c r="BF40" s="25"/>
      <c r="BG40" s="2">
        <f t="shared" si="35"/>
        <v>0</v>
      </c>
      <c r="BH40" s="25"/>
      <c r="BI40" s="25"/>
      <c r="BJ40" s="2">
        <f t="shared" si="36"/>
        <v>0</v>
      </c>
      <c r="BL40" s="2">
        <f t="shared" si="37"/>
        <v>43</v>
      </c>
    </row>
  </sheetData>
  <mergeCells count="60">
    <mergeCell ref="BH9:BI9"/>
    <mergeCell ref="BH7:BH8"/>
    <mergeCell ref="BI7:BI8"/>
    <mergeCell ref="BB9:BC9"/>
    <mergeCell ref="BE7:BE8"/>
    <mergeCell ref="BF7:BF8"/>
    <mergeCell ref="BE9:BF9"/>
    <mergeCell ref="BB7:BB8"/>
    <mergeCell ref="BC7:BC8"/>
    <mergeCell ref="AM9:AO9"/>
    <mergeCell ref="AP9:AQ9"/>
    <mergeCell ref="AS9:AX9"/>
    <mergeCell ref="AY9:BA9"/>
    <mergeCell ref="AB7:AB8"/>
    <mergeCell ref="AW7:AW8"/>
    <mergeCell ref="AT7:AT8"/>
    <mergeCell ref="AU7:AU8"/>
    <mergeCell ref="AV7:AV8"/>
    <mergeCell ref="A8:B8"/>
    <mergeCell ref="A9:B9"/>
    <mergeCell ref="F9:K9"/>
    <mergeCell ref="L9:N9"/>
    <mergeCell ref="O9:T9"/>
    <mergeCell ref="J7:J8"/>
    <mergeCell ref="O7:O8"/>
    <mergeCell ref="P7:P8"/>
    <mergeCell ref="Q7:Q8"/>
    <mergeCell ref="R7:R8"/>
    <mergeCell ref="S7:S8"/>
    <mergeCell ref="A7:B7"/>
    <mergeCell ref="F7:F8"/>
    <mergeCell ref="G7:G8"/>
    <mergeCell ref="H7:H8"/>
    <mergeCell ref="I7:I8"/>
    <mergeCell ref="U9:W9"/>
    <mergeCell ref="X9:AA9"/>
    <mergeCell ref="AE9:AF9"/>
    <mergeCell ref="AG9:AL9"/>
    <mergeCell ref="AS7:AS8"/>
    <mergeCell ref="AI7:AI8"/>
    <mergeCell ref="AJ7:AJ8"/>
    <mergeCell ref="AK7:AK8"/>
    <mergeCell ref="AP7:AP8"/>
    <mergeCell ref="AQ7:AQ8"/>
    <mergeCell ref="X7:X8"/>
    <mergeCell ref="Y7:Y8"/>
    <mergeCell ref="Z7:Z8"/>
    <mergeCell ref="AA7:AA8"/>
    <mergeCell ref="AG7:AG8"/>
    <mergeCell ref="AH7:AH8"/>
    <mergeCell ref="I3:K3"/>
    <mergeCell ref="I4:K4"/>
    <mergeCell ref="A5:B5"/>
    <mergeCell ref="I5:K5"/>
    <mergeCell ref="A6:B6"/>
    <mergeCell ref="L2:N2"/>
    <mergeCell ref="U2:W2"/>
    <mergeCell ref="AM2:AO2"/>
    <mergeCell ref="AY2:BA2"/>
    <mergeCell ref="AD2:AF2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zoomScaleNormal="100" workbookViewId="0">
      <selection activeCell="K39" sqref="K39"/>
    </sheetView>
  </sheetViews>
  <sheetFormatPr defaultRowHeight="15" x14ac:dyDescent="0.25"/>
  <cols>
    <col min="4" max="4" width="5.7109375" customWidth="1"/>
    <col min="5" max="5" width="6.42578125" customWidth="1"/>
    <col min="6" max="6" width="5.7109375" customWidth="1"/>
    <col min="7" max="7" width="6" customWidth="1"/>
    <col min="8" max="8" width="5.42578125" customWidth="1"/>
    <col min="9" max="9" width="6.28515625" customWidth="1"/>
    <col min="10" max="10" width="7.7109375" customWidth="1"/>
    <col min="11" max="11" width="7.42578125" customWidth="1"/>
    <col min="12" max="12" width="5.5703125" customWidth="1"/>
    <col min="13" max="13" width="6.28515625" customWidth="1"/>
    <col min="14" max="14" width="6" customWidth="1"/>
    <col min="15" max="15" width="6.140625" customWidth="1"/>
    <col min="16" max="16" width="7.140625" customWidth="1"/>
    <col min="17" max="17" width="4.7109375" customWidth="1"/>
    <col min="18" max="20" width="7.7109375" bestFit="1" customWidth="1"/>
    <col min="22" max="22" width="10.140625" style="2" bestFit="1" customWidth="1"/>
    <col min="25" max="25" width="12.85546875" customWidth="1"/>
    <col min="26" max="26" width="15.28515625" customWidth="1"/>
    <col min="27" max="27" width="5.85546875" customWidth="1"/>
    <col min="28" max="28" width="5.5703125" customWidth="1"/>
  </cols>
  <sheetData>
    <row r="1" spans="1:28" x14ac:dyDescent="0.25">
      <c r="A1" t="s">
        <v>55</v>
      </c>
    </row>
    <row r="2" spans="1:28" ht="15" customHeight="1" x14ac:dyDescent="0.25">
      <c r="J2" s="61" t="s">
        <v>53</v>
      </c>
      <c r="K2" s="61"/>
      <c r="R2" s="61" t="str">
        <f>R9</f>
        <v>Black Oak</v>
      </c>
      <c r="S2" s="61"/>
      <c r="T2" s="61"/>
    </row>
    <row r="3" spans="1:28" x14ac:dyDescent="0.25">
      <c r="I3" s="10" t="s">
        <v>5</v>
      </c>
      <c r="J3">
        <f>SUM(J11:J15)</f>
        <v>13.5</v>
      </c>
      <c r="K3">
        <f>SUM(K11:K15)</f>
        <v>32.5</v>
      </c>
      <c r="R3">
        <f>SUM(R11:R15)</f>
        <v>9.5</v>
      </c>
      <c r="S3">
        <f>SUM(S11:S15)</f>
        <v>0.5</v>
      </c>
      <c r="T3">
        <f>SUM(T11:T15)</f>
        <v>12</v>
      </c>
    </row>
    <row r="4" spans="1:28" ht="15" customHeight="1" x14ac:dyDescent="0.25">
      <c r="C4" t="s">
        <v>15</v>
      </c>
      <c r="I4" s="10" t="s">
        <v>23</v>
      </c>
      <c r="J4" s="33">
        <f>J3/$D$7</f>
        <v>2.7</v>
      </c>
      <c r="K4" s="33">
        <f>K3/$D$7</f>
        <v>6.5</v>
      </c>
      <c r="L4" s="33"/>
      <c r="M4" s="33"/>
      <c r="N4" s="33"/>
      <c r="O4" s="33"/>
      <c r="P4" s="33"/>
      <c r="Q4" s="33"/>
      <c r="R4" s="33">
        <f t="shared" ref="R4:S4" si="0">R3/$D$7</f>
        <v>1.9</v>
      </c>
      <c r="S4" s="33">
        <f t="shared" si="0"/>
        <v>0.1</v>
      </c>
      <c r="T4" s="33">
        <f>T3/$D$7</f>
        <v>2.4</v>
      </c>
    </row>
    <row r="5" spans="1:28" ht="15" customHeight="1" x14ac:dyDescent="0.25">
      <c r="A5" s="58" t="s">
        <v>24</v>
      </c>
      <c r="B5" s="58"/>
      <c r="C5" s="33">
        <f>+J5+K5+R5+S5+T5</f>
        <v>163.19999999999999</v>
      </c>
      <c r="I5" s="10" t="s">
        <v>24</v>
      </c>
      <c r="J5" s="33">
        <f>J4*$D$8</f>
        <v>32.400000000000006</v>
      </c>
      <c r="K5" s="33">
        <f>K4*$D$8</f>
        <v>78</v>
      </c>
      <c r="L5" s="33"/>
      <c r="M5" s="33"/>
      <c r="N5" s="33"/>
      <c r="O5" s="33"/>
      <c r="P5" s="33"/>
      <c r="Q5" s="33"/>
      <c r="R5" s="33">
        <f t="shared" ref="R5:T5" si="1">R4*$D$8</f>
        <v>22.799999999999997</v>
      </c>
      <c r="S5" s="33">
        <f t="shared" si="1"/>
        <v>1.2000000000000002</v>
      </c>
      <c r="T5" s="33">
        <f t="shared" si="1"/>
        <v>28.799999999999997</v>
      </c>
    </row>
    <row r="6" spans="1:28" x14ac:dyDescent="0.25">
      <c r="A6" s="60" t="s">
        <v>28</v>
      </c>
      <c r="B6" s="60"/>
      <c r="C6">
        <f>C5/D8</f>
        <v>13.6</v>
      </c>
    </row>
    <row r="7" spans="1:28" ht="15" customHeight="1" x14ac:dyDescent="0.25">
      <c r="A7" s="61" t="s">
        <v>25</v>
      </c>
      <c r="B7" s="61"/>
      <c r="D7" s="25">
        <v>5</v>
      </c>
      <c r="F7" s="59" t="s">
        <v>29</v>
      </c>
      <c r="G7" s="59" t="s">
        <v>30</v>
      </c>
      <c r="H7" s="59" t="s">
        <v>31</v>
      </c>
      <c r="I7" s="59" t="s">
        <v>32</v>
      </c>
      <c r="L7" s="59" t="s">
        <v>29</v>
      </c>
      <c r="M7" s="59" t="s">
        <v>30</v>
      </c>
      <c r="N7" s="59" t="s">
        <v>31</v>
      </c>
      <c r="O7" s="59" t="s">
        <v>32</v>
      </c>
      <c r="P7" s="59" t="s">
        <v>33</v>
      </c>
    </row>
    <row r="8" spans="1:28" x14ac:dyDescent="0.25">
      <c r="A8" s="61" t="s">
        <v>26</v>
      </c>
      <c r="B8" s="61"/>
      <c r="D8" s="25">
        <v>12</v>
      </c>
      <c r="E8" s="13"/>
      <c r="F8" s="60"/>
      <c r="G8" s="60"/>
      <c r="H8" s="60"/>
      <c r="I8" s="60"/>
      <c r="J8" s="20"/>
      <c r="K8" s="20"/>
      <c r="L8" s="60"/>
      <c r="M8" s="60"/>
      <c r="N8" s="60"/>
      <c r="O8" s="60"/>
      <c r="P8" s="60"/>
      <c r="Q8" t="s">
        <v>6</v>
      </c>
      <c r="R8" s="20"/>
      <c r="S8" s="20"/>
      <c r="T8" s="20"/>
    </row>
    <row r="9" spans="1:28" x14ac:dyDescent="0.25">
      <c r="A9" s="61" t="s">
        <v>27</v>
      </c>
      <c r="B9" s="61"/>
      <c r="D9">
        <f>AVERAGE(D11:D15)</f>
        <v>34</v>
      </c>
      <c r="E9" s="13"/>
      <c r="F9" s="62" t="s">
        <v>53</v>
      </c>
      <c r="G9" s="62"/>
      <c r="H9" s="62"/>
      <c r="I9" s="62"/>
      <c r="J9" s="62"/>
      <c r="K9" s="62"/>
      <c r="L9" s="62" t="s">
        <v>49</v>
      </c>
      <c r="M9" s="62"/>
      <c r="N9" s="62"/>
      <c r="O9" s="62"/>
      <c r="P9" s="62"/>
      <c r="Q9" s="62"/>
      <c r="R9" s="62" t="str">
        <f>L9</f>
        <v>Black Oak</v>
      </c>
      <c r="S9" s="62"/>
      <c r="T9" s="62"/>
      <c r="V9" s="2">
        <f>SUM(V11:V15)</f>
        <v>68</v>
      </c>
      <c r="W9" t="s">
        <v>4</v>
      </c>
    </row>
    <row r="10" spans="1:28" ht="26.25" x14ac:dyDescent="0.25">
      <c r="B10" s="2" t="s">
        <v>8</v>
      </c>
      <c r="D10" t="s">
        <v>7</v>
      </c>
      <c r="E10" s="13" t="s">
        <v>16</v>
      </c>
      <c r="F10" s="26" t="s">
        <v>17</v>
      </c>
      <c r="G10" s="26" t="s">
        <v>18</v>
      </c>
      <c r="H10" s="26" t="s">
        <v>20</v>
      </c>
      <c r="I10" s="26" t="s">
        <v>21</v>
      </c>
      <c r="J10" s="21" t="s">
        <v>35</v>
      </c>
      <c r="K10" s="21" t="s">
        <v>36</v>
      </c>
      <c r="L10" s="26" t="s">
        <v>17</v>
      </c>
      <c r="M10" s="26" t="s">
        <v>18</v>
      </c>
      <c r="N10" s="26" t="s">
        <v>20</v>
      </c>
      <c r="O10" s="26" t="s">
        <v>21</v>
      </c>
      <c r="P10" s="26" t="s">
        <v>17</v>
      </c>
      <c r="Q10" s="26" t="s">
        <v>19</v>
      </c>
      <c r="R10" s="21" t="s">
        <v>34</v>
      </c>
      <c r="S10" s="21" t="s">
        <v>35</v>
      </c>
      <c r="T10" s="21" t="s">
        <v>36</v>
      </c>
      <c r="V10" s="23" t="s">
        <v>22</v>
      </c>
      <c r="Y10" s="13"/>
      <c r="Z10" s="13"/>
      <c r="AA10" s="13"/>
      <c r="AB10" s="13"/>
    </row>
    <row r="11" spans="1:28" x14ac:dyDescent="0.25">
      <c r="B11" s="3">
        <f>STDEV(V11:V15)</f>
        <v>8.7706898246375129</v>
      </c>
      <c r="D11">
        <v>70</v>
      </c>
      <c r="E11" s="24" t="s">
        <v>116</v>
      </c>
      <c r="F11" s="22">
        <v>2</v>
      </c>
      <c r="G11" s="22">
        <v>10</v>
      </c>
      <c r="H11" s="22">
        <v>1</v>
      </c>
      <c r="I11" s="22">
        <v>1</v>
      </c>
      <c r="J11" s="2">
        <f>((H11+I11)/2)</f>
        <v>1</v>
      </c>
      <c r="K11" s="2">
        <f>((F11+G11)/2)-(+J11)</f>
        <v>5</v>
      </c>
      <c r="L11" s="22">
        <v>1</v>
      </c>
      <c r="M11" s="22">
        <v>6</v>
      </c>
      <c r="N11" s="22">
        <v>1</v>
      </c>
      <c r="O11" s="22">
        <v>2</v>
      </c>
      <c r="P11" s="22">
        <v>1</v>
      </c>
      <c r="Q11" s="22">
        <v>2</v>
      </c>
      <c r="R11" s="2">
        <f>(P11+Q11)/2</f>
        <v>1.5</v>
      </c>
      <c r="S11" s="2">
        <f>((N11+O11)/2)-R11</f>
        <v>0</v>
      </c>
      <c r="T11" s="2">
        <f>((L11+M11)/2)-(R11+S11)</f>
        <v>2</v>
      </c>
      <c r="V11" s="2">
        <f>+J11+K11+R11+S11+T11</f>
        <v>9.5</v>
      </c>
      <c r="AA11" s="2"/>
      <c r="AB11" s="2"/>
    </row>
    <row r="12" spans="1:28" x14ac:dyDescent="0.25">
      <c r="B12" s="2"/>
      <c r="D12">
        <v>30</v>
      </c>
      <c r="E12" s="24" t="s">
        <v>117</v>
      </c>
      <c r="F12" s="25">
        <v>5</v>
      </c>
      <c r="G12" s="25">
        <v>22</v>
      </c>
      <c r="H12" s="25">
        <v>4</v>
      </c>
      <c r="I12" s="25">
        <v>4</v>
      </c>
      <c r="J12" s="2">
        <f t="shared" ref="J12:J13" si="2">((H12+I12)/2)</f>
        <v>4</v>
      </c>
      <c r="K12" s="2">
        <f t="shared" ref="K12:K13" si="3">((F12+G12)/2)-(+J12)</f>
        <v>9.5</v>
      </c>
      <c r="L12" s="27">
        <v>2</v>
      </c>
      <c r="M12" s="25">
        <v>11</v>
      </c>
      <c r="N12" s="25">
        <v>1</v>
      </c>
      <c r="O12" s="25">
        <v>2</v>
      </c>
      <c r="P12" s="25">
        <v>1</v>
      </c>
      <c r="Q12" s="25">
        <v>1</v>
      </c>
      <c r="R12" s="2">
        <f t="shared" ref="R12:R13" si="4">(P12+Q12)/2</f>
        <v>1</v>
      </c>
      <c r="S12" s="2">
        <f t="shared" ref="S12:S13" si="5">((N12+O12)/2)-R12</f>
        <v>0.5</v>
      </c>
      <c r="T12" s="2">
        <f t="shared" ref="T12:T13" si="6">((L12+M12)/2)-(R12+S12)</f>
        <v>5</v>
      </c>
      <c r="V12" s="2">
        <f t="shared" ref="V12:V14" si="7">+J12+K12+R12+S12+T12</f>
        <v>20</v>
      </c>
      <c r="AA12" s="2"/>
      <c r="AB12" s="2"/>
    </row>
    <row r="13" spans="1:28" x14ac:dyDescent="0.25">
      <c r="B13" s="2" t="s">
        <v>9</v>
      </c>
      <c r="D13">
        <v>0</v>
      </c>
      <c r="E13" s="24" t="s">
        <v>118</v>
      </c>
      <c r="F13" s="25">
        <v>9</v>
      </c>
      <c r="G13" s="25">
        <v>31</v>
      </c>
      <c r="H13" s="25">
        <v>4</v>
      </c>
      <c r="I13" s="25">
        <v>6</v>
      </c>
      <c r="J13" s="2">
        <f t="shared" si="2"/>
        <v>5</v>
      </c>
      <c r="K13" s="2">
        <f t="shared" si="3"/>
        <v>15</v>
      </c>
      <c r="L13" s="27"/>
      <c r="M13" s="25"/>
      <c r="N13" s="25"/>
      <c r="O13" s="25"/>
      <c r="P13" s="25"/>
      <c r="Q13" s="25"/>
      <c r="R13" s="2">
        <f t="shared" si="4"/>
        <v>0</v>
      </c>
      <c r="S13" s="2">
        <f t="shared" si="5"/>
        <v>0</v>
      </c>
      <c r="T13" s="2">
        <f t="shared" si="6"/>
        <v>0</v>
      </c>
      <c r="V13" s="2">
        <f t="shared" si="7"/>
        <v>20</v>
      </c>
      <c r="Z13" s="2"/>
      <c r="AA13" s="2"/>
      <c r="AB13" s="2"/>
    </row>
    <row r="14" spans="1:28" x14ac:dyDescent="0.25">
      <c r="B14" s="3">
        <f>V9/B24</f>
        <v>13.6</v>
      </c>
      <c r="D14">
        <v>70</v>
      </c>
      <c r="E14" s="24" t="s">
        <v>141</v>
      </c>
      <c r="F14" s="25">
        <v>2</v>
      </c>
      <c r="G14" s="27">
        <v>11</v>
      </c>
      <c r="H14" s="27">
        <v>2</v>
      </c>
      <c r="I14" s="27">
        <v>5</v>
      </c>
      <c r="J14" s="2">
        <f t="shared" ref="J14:J15" si="8">((H14+I14)/2)</f>
        <v>3.5</v>
      </c>
      <c r="K14" s="2">
        <f t="shared" ref="K14:K15" si="9">((F14+G14)/2)-(+J14)</f>
        <v>3</v>
      </c>
      <c r="L14" s="27">
        <v>4</v>
      </c>
      <c r="M14" s="27">
        <v>20</v>
      </c>
      <c r="N14" s="27">
        <v>4</v>
      </c>
      <c r="O14" s="27">
        <v>10</v>
      </c>
      <c r="P14" s="27">
        <v>4</v>
      </c>
      <c r="Q14" s="27">
        <v>10</v>
      </c>
      <c r="R14" s="2">
        <f t="shared" ref="R14:R15" si="10">(P14+Q14)/2</f>
        <v>7</v>
      </c>
      <c r="S14" s="2">
        <f t="shared" ref="S14:S15" si="11">((N14+O14)/2)-R14</f>
        <v>0</v>
      </c>
      <c r="T14" s="2">
        <f t="shared" ref="T14:T15" si="12">((L14+M14)/2)-(R14+S14)</f>
        <v>5</v>
      </c>
      <c r="V14" s="2">
        <f t="shared" si="7"/>
        <v>18.5</v>
      </c>
    </row>
    <row r="15" spans="1:28" x14ac:dyDescent="0.25">
      <c r="B15" s="2"/>
      <c r="D15">
        <v>0</v>
      </c>
      <c r="E15" s="24" t="s">
        <v>189</v>
      </c>
      <c r="F15" s="25">
        <v>0</v>
      </c>
      <c r="G15" s="27">
        <v>0</v>
      </c>
      <c r="H15" s="27">
        <v>0</v>
      </c>
      <c r="I15" s="27">
        <v>0</v>
      </c>
      <c r="J15" s="2">
        <f t="shared" si="8"/>
        <v>0</v>
      </c>
      <c r="K15" s="2">
        <f t="shared" si="9"/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">
        <f t="shared" si="10"/>
        <v>0</v>
      </c>
      <c r="S15" s="2">
        <f t="shared" si="11"/>
        <v>0</v>
      </c>
      <c r="T15" s="2">
        <f t="shared" si="12"/>
        <v>0</v>
      </c>
      <c r="V15" s="2">
        <f>+J15+K15+R15+S15+T15</f>
        <v>0</v>
      </c>
      <c r="W15" t="s">
        <v>142</v>
      </c>
    </row>
    <row r="16" spans="1:28" x14ac:dyDescent="0.25">
      <c r="B16" s="2" t="s">
        <v>10</v>
      </c>
      <c r="G16" s="2"/>
      <c r="H16" s="2"/>
      <c r="I16" s="2"/>
      <c r="V16"/>
    </row>
    <row r="17" spans="2:22" x14ac:dyDescent="0.25">
      <c r="B17" s="8">
        <f>B11/B14</f>
        <v>0.6449036635762877</v>
      </c>
      <c r="G17" s="2"/>
      <c r="H17" s="2"/>
      <c r="I17" s="2"/>
      <c r="V17"/>
    </row>
    <row r="18" spans="2:22" x14ac:dyDescent="0.25">
      <c r="B18" s="2"/>
      <c r="G18" s="2"/>
      <c r="H18" s="2"/>
      <c r="I18" s="2"/>
      <c r="V18"/>
    </row>
    <row r="19" spans="2:22" x14ac:dyDescent="0.25">
      <c r="B19" s="2" t="s">
        <v>11</v>
      </c>
      <c r="G19" s="2"/>
      <c r="H19" s="2"/>
      <c r="I19" s="2"/>
      <c r="V19"/>
    </row>
    <row r="20" spans="2:22" x14ac:dyDescent="0.25">
      <c r="B20" s="8">
        <f>(B17*2)/((SQRT(B24)))</f>
        <v>0.57681937227809377</v>
      </c>
      <c r="G20" s="2"/>
      <c r="H20" s="2"/>
      <c r="I20" s="2"/>
      <c r="V20"/>
    </row>
    <row r="21" spans="2:22" x14ac:dyDescent="0.25">
      <c r="B21" s="2"/>
      <c r="V21"/>
    </row>
    <row r="22" spans="2:22" x14ac:dyDescent="0.25">
      <c r="B22" s="2" t="s">
        <v>12</v>
      </c>
      <c r="V22"/>
    </row>
    <row r="23" spans="2:22" x14ac:dyDescent="0.25">
      <c r="B23" s="2"/>
      <c r="V23"/>
    </row>
    <row r="24" spans="2:22" x14ac:dyDescent="0.25">
      <c r="B24" s="2">
        <f>+D7</f>
        <v>5</v>
      </c>
      <c r="V24"/>
    </row>
    <row r="25" spans="2:22" x14ac:dyDescent="0.25">
      <c r="V25"/>
    </row>
    <row r="26" spans="2:22" x14ac:dyDescent="0.25">
      <c r="V26"/>
    </row>
    <row r="27" spans="2:22" x14ac:dyDescent="0.25">
      <c r="V27"/>
    </row>
    <row r="28" spans="2:22" x14ac:dyDescent="0.25">
      <c r="V28"/>
    </row>
    <row r="29" spans="2:22" x14ac:dyDescent="0.25">
      <c r="V29"/>
    </row>
    <row r="30" spans="2:22" x14ac:dyDescent="0.25">
      <c r="V30"/>
    </row>
    <row r="31" spans="2:22" x14ac:dyDescent="0.25">
      <c r="V31"/>
    </row>
    <row r="32" spans="2:22" x14ac:dyDescent="0.25">
      <c r="V32"/>
    </row>
    <row r="33" spans="22:22" x14ac:dyDescent="0.25">
      <c r="V33"/>
    </row>
    <row r="34" spans="22:22" x14ac:dyDescent="0.25">
      <c r="V34"/>
    </row>
    <row r="35" spans="22:22" x14ac:dyDescent="0.25">
      <c r="V35"/>
    </row>
    <row r="36" spans="22:22" x14ac:dyDescent="0.25">
      <c r="V36"/>
    </row>
    <row r="37" spans="22:22" x14ac:dyDescent="0.25">
      <c r="V37"/>
    </row>
    <row r="38" spans="22:22" x14ac:dyDescent="0.25">
      <c r="V38"/>
    </row>
    <row r="39" spans="22:22" x14ac:dyDescent="0.25">
      <c r="V39"/>
    </row>
    <row r="40" spans="22:22" x14ac:dyDescent="0.25">
      <c r="V40"/>
    </row>
  </sheetData>
  <mergeCells count="20">
    <mergeCell ref="A9:B9"/>
    <mergeCell ref="F9:I9"/>
    <mergeCell ref="J9:K9"/>
    <mergeCell ref="L9:Q9"/>
    <mergeCell ref="H7:H8"/>
    <mergeCell ref="I7:I8"/>
    <mergeCell ref="R9:T9"/>
    <mergeCell ref="L7:L8"/>
    <mergeCell ref="M7:M8"/>
    <mergeCell ref="N7:N8"/>
    <mergeCell ref="O7:O8"/>
    <mergeCell ref="P7:P8"/>
    <mergeCell ref="J2:K2"/>
    <mergeCell ref="R2:T2"/>
    <mergeCell ref="A5:B5"/>
    <mergeCell ref="A6:B6"/>
    <mergeCell ref="A7:B7"/>
    <mergeCell ref="F7:F8"/>
    <mergeCell ref="G7:G8"/>
    <mergeCell ref="A8:B8"/>
  </mergeCells>
  <pageMargins left="0.7" right="0.7" top="0.75" bottom="0.75" header="0.3" footer="0.3"/>
  <pageSetup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17"/>
  <sheetViews>
    <sheetView topLeftCell="AV9" zoomScaleNormal="100" workbookViewId="0">
      <pane ySplit="1125" activePane="bottomLeft"/>
      <selection activeCell="BP10" sqref="BP1:BU1048576"/>
      <selection pane="bottomLeft" activeCell="BU6" sqref="BU6"/>
    </sheetView>
  </sheetViews>
  <sheetFormatPr defaultRowHeight="15" x14ac:dyDescent="0.25"/>
  <cols>
    <col min="4" max="4" width="5.7109375" customWidth="1"/>
    <col min="5" max="5" width="7.7109375" customWidth="1"/>
    <col min="6" max="6" width="5.7109375" customWidth="1"/>
    <col min="7" max="7" width="6" customWidth="1"/>
    <col min="8" max="8" width="5.42578125" customWidth="1"/>
    <col min="9" max="9" width="6.28515625" customWidth="1"/>
    <col min="10" max="10" width="7.7109375" customWidth="1"/>
    <col min="11" max="11" width="7.42578125" customWidth="1"/>
    <col min="12" max="12" width="5.5703125" customWidth="1"/>
    <col min="13" max="13" width="6.28515625" customWidth="1"/>
    <col min="14" max="14" width="6" customWidth="1"/>
    <col min="15" max="15" width="6.140625" customWidth="1"/>
    <col min="16" max="16" width="7.140625" customWidth="1"/>
    <col min="17" max="17" width="4.7109375" customWidth="1"/>
    <col min="18" max="20" width="7.7109375" bestFit="1" customWidth="1"/>
    <col min="21" max="21" width="5.5703125" customWidth="1"/>
    <col min="22" max="22" width="6.28515625" customWidth="1"/>
    <col min="23" max="23" width="5.5703125" customWidth="1"/>
    <col min="24" max="24" width="6.140625" customWidth="1"/>
    <col min="25" max="25" width="7.140625" customWidth="1"/>
    <col min="26" max="26" width="4.7109375" customWidth="1"/>
    <col min="27" max="28" width="7.7109375" bestFit="1" customWidth="1"/>
    <col min="29" max="29" width="7.5703125" customWidth="1"/>
    <col min="30" max="30" width="5.5703125" customWidth="1"/>
    <col min="31" max="32" width="6.28515625" customWidth="1"/>
    <col min="33" max="33" width="6.140625" customWidth="1"/>
    <col min="34" max="34" width="7.28515625" customWidth="1"/>
    <col min="35" max="35" width="5.140625" customWidth="1"/>
    <col min="36" max="36" width="7.7109375" bestFit="1" customWidth="1"/>
    <col min="37" max="37" width="7.5703125" customWidth="1"/>
    <col min="38" max="38" width="7.42578125" customWidth="1"/>
    <col min="39" max="39" width="5.7109375" customWidth="1"/>
    <col min="40" max="40" width="6.140625" customWidth="1"/>
    <col min="41" max="41" width="5.7109375" customWidth="1"/>
    <col min="42" max="42" width="6.140625" customWidth="1"/>
    <col min="43" max="43" width="5.7109375" customWidth="1"/>
    <col min="44" max="44" width="5" customWidth="1"/>
    <col min="45" max="47" width="7.7109375" bestFit="1" customWidth="1"/>
    <col min="48" max="48" width="5.7109375" customWidth="1"/>
    <col min="49" max="49" width="6.140625" customWidth="1"/>
    <col min="50" max="50" width="5.7109375" customWidth="1"/>
    <col min="51" max="51" width="6.140625" customWidth="1"/>
    <col min="52" max="52" width="5.7109375" customWidth="1"/>
    <col min="53" max="53" width="5" customWidth="1"/>
    <col min="54" max="56" width="7.7109375" bestFit="1" customWidth="1"/>
    <col min="57" max="57" width="5.7109375" customWidth="1"/>
    <col min="58" max="58" width="6.140625" customWidth="1"/>
    <col min="59" max="59" width="5.7109375" customWidth="1"/>
    <col min="60" max="60" width="6.140625" customWidth="1"/>
    <col min="61" max="61" width="5.7109375" customWidth="1"/>
    <col min="62" max="62" width="5" customWidth="1"/>
    <col min="63" max="65" width="7.7109375" bestFit="1" customWidth="1"/>
    <col min="66" max="66" width="5.7109375" customWidth="1"/>
    <col min="67" max="67" width="6.140625" customWidth="1"/>
    <col min="68" max="68" width="7.7109375" bestFit="1" customWidth="1"/>
    <col min="70" max="70" width="10.140625" style="37" bestFit="1" customWidth="1"/>
    <col min="73" max="73" width="22.85546875" customWidth="1"/>
    <col min="74" max="74" width="5.7109375" customWidth="1"/>
    <col min="75" max="75" width="6.140625" customWidth="1"/>
    <col min="76" max="76" width="5.7109375" customWidth="1"/>
    <col min="77" max="77" width="6.140625" customWidth="1"/>
    <col min="78" max="78" width="5.7109375" customWidth="1"/>
    <col min="79" max="79" width="5" customWidth="1"/>
    <col min="80" max="82" width="7.7109375" bestFit="1" customWidth="1"/>
  </cols>
  <sheetData>
    <row r="1" spans="1:83" x14ac:dyDescent="0.25">
      <c r="A1" t="s">
        <v>55</v>
      </c>
    </row>
    <row r="2" spans="1:83" x14ac:dyDescent="0.25">
      <c r="A2" t="s">
        <v>320</v>
      </c>
      <c r="J2" s="61" t="s">
        <v>53</v>
      </c>
      <c r="K2" s="61"/>
      <c r="R2" s="61" t="str">
        <f>R9</f>
        <v>Trembling Aspen</v>
      </c>
      <c r="S2" s="61"/>
      <c r="T2" s="61"/>
      <c r="AA2" s="58" t="s">
        <v>43</v>
      </c>
      <c r="AB2" s="58"/>
      <c r="AC2" s="58"/>
      <c r="AJ2" s="61" t="str">
        <f>AJ9</f>
        <v>Red Maple</v>
      </c>
      <c r="AK2" s="61"/>
      <c r="AL2" s="61"/>
      <c r="AS2" s="61" t="str">
        <f>AS9</f>
        <v>White Oak</v>
      </c>
      <c r="AT2" s="61"/>
      <c r="AU2" s="61"/>
      <c r="BB2" s="61" t="str">
        <f>BB9</f>
        <v>Black Cherry</v>
      </c>
      <c r="BC2" s="61"/>
      <c r="BD2" s="61"/>
      <c r="BK2" s="61" t="str">
        <f>BK9</f>
        <v>Black Oak</v>
      </c>
      <c r="BL2" s="61"/>
      <c r="BM2" s="61"/>
      <c r="BP2" s="37"/>
      <c r="CB2" s="61" t="str">
        <f>CB9</f>
        <v>Leave Tree</v>
      </c>
      <c r="CC2" s="61"/>
      <c r="CD2" s="61"/>
    </row>
    <row r="3" spans="1:83" x14ac:dyDescent="0.25">
      <c r="I3" s="10" t="s">
        <v>5</v>
      </c>
      <c r="J3">
        <f>SUM(J11:J117)</f>
        <v>564</v>
      </c>
      <c r="K3">
        <f>SUM(K11:K117)</f>
        <v>394</v>
      </c>
      <c r="R3">
        <f>SUM(R11:R117)</f>
        <v>189.5</v>
      </c>
      <c r="S3">
        <f t="shared" ref="S3:T3" si="0">SUM(S11:S117)</f>
        <v>354</v>
      </c>
      <c r="T3">
        <f t="shared" si="0"/>
        <v>465.5</v>
      </c>
      <c r="AA3">
        <f>SUM(AA11:AA117)</f>
        <v>161.5</v>
      </c>
      <c r="AB3">
        <f t="shared" ref="AB3:AC3" si="1">SUM(AB11:AB117)</f>
        <v>53.5</v>
      </c>
      <c r="AC3">
        <f t="shared" si="1"/>
        <v>138.5</v>
      </c>
      <c r="AJ3">
        <f>SUM(AJ11:AJ117)</f>
        <v>215.5</v>
      </c>
      <c r="AK3">
        <f>SUM(AK11:AK117)</f>
        <v>124.5</v>
      </c>
      <c r="AL3">
        <f t="shared" ref="AL3" si="2">SUM(AL11:AL117)</f>
        <v>467.5</v>
      </c>
      <c r="AS3">
        <f>SUM(AS11:AS117)</f>
        <v>119.5</v>
      </c>
      <c r="AT3">
        <f t="shared" ref="AT3:AU3" si="3">SUM(AT11:AT117)</f>
        <v>74.5</v>
      </c>
      <c r="AU3">
        <f t="shared" si="3"/>
        <v>167.5</v>
      </c>
      <c r="BB3">
        <f>SUM(BB11:BB117)</f>
        <v>10</v>
      </c>
      <c r="BC3">
        <f t="shared" ref="BC3:BD3" si="4">SUM(BC11:BC117)</f>
        <v>3.5</v>
      </c>
      <c r="BD3">
        <f t="shared" si="4"/>
        <v>27</v>
      </c>
      <c r="BK3">
        <f>SUM(BK11:BK117)</f>
        <v>112.5</v>
      </c>
      <c r="BL3">
        <f t="shared" ref="BL3:BM3" si="5">SUM(BL11:BL117)</f>
        <v>46</v>
      </c>
      <c r="BM3">
        <f t="shared" si="5"/>
        <v>124.5</v>
      </c>
      <c r="BP3">
        <f t="shared" ref="BP3" si="6">SUM(BP11:BP117)</f>
        <v>5</v>
      </c>
      <c r="CB3">
        <f>SUM(CB11:CB91)</f>
        <v>145</v>
      </c>
      <c r="CC3">
        <f>SUM(CC11:CC91)</f>
        <v>53</v>
      </c>
      <c r="CD3">
        <f>SUM(CD11:CD91)</f>
        <v>139</v>
      </c>
    </row>
    <row r="4" spans="1:83" ht="15" customHeight="1" x14ac:dyDescent="0.25">
      <c r="C4" t="s">
        <v>15</v>
      </c>
      <c r="I4" s="10" t="s">
        <v>23</v>
      </c>
      <c r="J4" s="33">
        <f>J3/$D$7</f>
        <v>5.2710280373831777</v>
      </c>
      <c r="K4" s="33">
        <f>K3/$D$7</f>
        <v>3.6822429906542058</v>
      </c>
      <c r="L4" s="33"/>
      <c r="M4" s="33"/>
      <c r="N4" s="33"/>
      <c r="O4" s="33"/>
      <c r="P4" s="33"/>
      <c r="Q4" s="33"/>
      <c r="R4" s="33">
        <f t="shared" ref="R4:S4" si="7">R3/$D$7</f>
        <v>1.7710280373831775</v>
      </c>
      <c r="S4" s="33">
        <f t="shared" si="7"/>
        <v>3.3084112149532712</v>
      </c>
      <c r="T4" s="33">
        <f>T3/$D$7</f>
        <v>4.3504672897196262</v>
      </c>
      <c r="U4" s="33"/>
      <c r="V4" s="33"/>
      <c r="W4" s="33"/>
      <c r="X4" s="33"/>
      <c r="Y4" s="33"/>
      <c r="Z4" s="33"/>
      <c r="AA4" s="33">
        <f t="shared" ref="AA4:AC4" si="8">AA3/$D$7</f>
        <v>1.5093457943925233</v>
      </c>
      <c r="AB4" s="33">
        <f t="shared" si="8"/>
        <v>0.5</v>
      </c>
      <c r="AC4" s="33">
        <f t="shared" si="8"/>
        <v>1.294392523364486</v>
      </c>
      <c r="AD4" s="33"/>
      <c r="AE4" s="33"/>
      <c r="AF4" s="33"/>
      <c r="AG4" s="33"/>
      <c r="AH4" s="33"/>
      <c r="AI4" s="33"/>
      <c r="AJ4" s="33">
        <f>AJ3/$D$7</f>
        <v>2.014018691588785</v>
      </c>
      <c r="AK4" s="33">
        <f t="shared" ref="AK4:AL4" si="9">AK3/$D$7</f>
        <v>1.1635514018691588</v>
      </c>
      <c r="AL4" s="33">
        <f t="shared" si="9"/>
        <v>4.3691588785046731</v>
      </c>
      <c r="AM4" s="33"/>
      <c r="AN4" s="33"/>
      <c r="AO4" s="33"/>
      <c r="AP4" s="33"/>
      <c r="AQ4" s="33"/>
      <c r="AR4" s="33"/>
      <c r="AS4" s="33">
        <f t="shared" ref="AS4:AU4" si="10">AS3/$D$7</f>
        <v>1.1168224299065421</v>
      </c>
      <c r="AT4" s="33">
        <f t="shared" si="10"/>
        <v>0.69626168224299068</v>
      </c>
      <c r="AU4" s="33">
        <f t="shared" si="10"/>
        <v>1.5654205607476634</v>
      </c>
      <c r="AV4" s="33"/>
      <c r="AW4" s="33"/>
      <c r="AX4" s="33"/>
      <c r="AY4" s="33"/>
      <c r="AZ4" s="33"/>
      <c r="BA4" s="33"/>
      <c r="BB4" s="33">
        <f t="shared" ref="BB4:BD4" si="11">BB3/$D$7</f>
        <v>9.3457943925233641E-2</v>
      </c>
      <c r="BC4" s="33">
        <f t="shared" si="11"/>
        <v>3.2710280373831772E-2</v>
      </c>
      <c r="BD4" s="33">
        <f t="shared" si="11"/>
        <v>0.25233644859813081</v>
      </c>
      <c r="BE4" s="33"/>
      <c r="BF4" s="33"/>
      <c r="BG4" s="33"/>
      <c r="BH4" s="33"/>
      <c r="BI4" s="33"/>
      <c r="BJ4" s="33"/>
      <c r="BK4" s="33">
        <f t="shared" ref="BK4:BM4" si="12">BK3/$D$7</f>
        <v>1.0514018691588785</v>
      </c>
      <c r="BL4" s="33">
        <f t="shared" si="12"/>
        <v>0.42990654205607476</v>
      </c>
      <c r="BM4" s="33">
        <f t="shared" si="12"/>
        <v>1.1635514018691588</v>
      </c>
      <c r="BN4" s="33"/>
      <c r="BO4" s="33"/>
      <c r="BP4" s="33">
        <f t="shared" ref="BP4" si="13">BP3/$D$7</f>
        <v>4.6728971962616821E-2</v>
      </c>
      <c r="BV4" s="33"/>
      <c r="BW4" s="33"/>
      <c r="BX4" s="33"/>
      <c r="BY4" s="33"/>
      <c r="BZ4" s="33"/>
      <c r="CA4" s="33"/>
      <c r="CB4" s="33">
        <f t="shared" ref="CB4:CD4" si="14">CB3/$D$7</f>
        <v>1.3551401869158879</v>
      </c>
      <c r="CC4" s="33">
        <f t="shared" si="14"/>
        <v>0.49532710280373832</v>
      </c>
      <c r="CD4" s="33">
        <f t="shared" si="14"/>
        <v>1.2990654205607477</v>
      </c>
    </row>
    <row r="5" spans="1:83" ht="15" customHeight="1" x14ac:dyDescent="0.25">
      <c r="A5" s="58" t="s">
        <v>24</v>
      </c>
      <c r="B5" s="58"/>
      <c r="C5" s="33">
        <f>+J5+K5+R5+S5+T5+AA5+AB5+AC5+AJ5+AK5+AL5+AS5+AT5+AU5+BB5+BC5+BD5+BK5+BL5+BM5+BP5</f>
        <v>29937.401869158883</v>
      </c>
      <c r="I5" s="10" t="s">
        <v>24</v>
      </c>
      <c r="J5" s="33">
        <f>J4*$D$8</f>
        <v>4422.3925233644859</v>
      </c>
      <c r="K5" s="33">
        <f>K4*$D$8</f>
        <v>3089.4018691588785</v>
      </c>
      <c r="L5" s="33"/>
      <c r="M5" s="33"/>
      <c r="N5" s="33"/>
      <c r="O5" s="33"/>
      <c r="P5" s="33"/>
      <c r="Q5" s="33"/>
      <c r="R5" s="33">
        <f t="shared" ref="R5:T5" si="15">R4*$D$8</f>
        <v>1485.8925233644859</v>
      </c>
      <c r="S5" s="33">
        <f t="shared" si="15"/>
        <v>2775.7570093457944</v>
      </c>
      <c r="T5" s="33">
        <f t="shared" si="15"/>
        <v>3650.0420560747662</v>
      </c>
      <c r="U5" s="33"/>
      <c r="V5" s="33"/>
      <c r="W5" s="33"/>
      <c r="X5" s="33"/>
      <c r="Y5" s="33"/>
      <c r="Z5" s="33"/>
      <c r="AA5" s="33">
        <f t="shared" ref="AA5" si="16">AA4*$D$8</f>
        <v>1266.3411214953271</v>
      </c>
      <c r="AB5" s="33">
        <f>AB4*$D$8</f>
        <v>419.5</v>
      </c>
      <c r="AC5" s="33">
        <f t="shared" ref="AC5" si="17">AC4*$D$8</f>
        <v>1085.9953271028037</v>
      </c>
      <c r="AD5" s="33"/>
      <c r="AE5" s="33"/>
      <c r="AF5" s="33"/>
      <c r="AG5" s="33"/>
      <c r="AH5" s="33"/>
      <c r="AI5" s="33"/>
      <c r="AJ5" s="33">
        <f t="shared" ref="AJ5:AL5" si="18">AJ4*$D$8</f>
        <v>1689.7616822429907</v>
      </c>
      <c r="AK5" s="33">
        <f t="shared" si="18"/>
        <v>976.21962616822429</v>
      </c>
      <c r="AL5" s="33">
        <f t="shared" si="18"/>
        <v>3665.7242990654208</v>
      </c>
      <c r="AM5" s="33"/>
      <c r="AN5" s="33"/>
      <c r="AO5" s="33"/>
      <c r="AP5" s="33"/>
      <c r="AQ5" s="33"/>
      <c r="AR5" s="33"/>
      <c r="AS5" s="33">
        <f t="shared" ref="AS5:AU5" si="19">AS4*$D$8</f>
        <v>937.01401869158883</v>
      </c>
      <c r="AT5" s="33">
        <f t="shared" si="19"/>
        <v>584.1635514018692</v>
      </c>
      <c r="AU5" s="33">
        <f t="shared" si="19"/>
        <v>1313.3878504672896</v>
      </c>
      <c r="AV5" s="33"/>
      <c r="AW5" s="33"/>
      <c r="AX5" s="33"/>
      <c r="AY5" s="33"/>
      <c r="AZ5" s="33"/>
      <c r="BA5" s="33"/>
      <c r="BB5" s="33">
        <f t="shared" ref="BB5:BD5" si="20">BB4*$D$8</f>
        <v>78.411214953271028</v>
      </c>
      <c r="BC5" s="33">
        <f t="shared" si="20"/>
        <v>27.443925233644858</v>
      </c>
      <c r="BD5" s="33">
        <f t="shared" si="20"/>
        <v>211.71028037383175</v>
      </c>
      <c r="BE5" s="33"/>
      <c r="BF5" s="33"/>
      <c r="BG5" s="33"/>
      <c r="BH5" s="33"/>
      <c r="BI5" s="33"/>
      <c r="BJ5" s="33"/>
      <c r="BK5" s="33">
        <f t="shared" ref="BK5:BM5" si="21">BK4*$D$8</f>
        <v>882.12616822429902</v>
      </c>
      <c r="BL5" s="33">
        <f t="shared" si="21"/>
        <v>360.69158878504675</v>
      </c>
      <c r="BM5" s="33">
        <f t="shared" si="21"/>
        <v>976.21962616822429</v>
      </c>
      <c r="BN5" s="33"/>
      <c r="BO5" s="33"/>
      <c r="BP5" s="33">
        <f t="shared" ref="BP5" si="22">BP4*$D$8</f>
        <v>39.205607476635514</v>
      </c>
      <c r="BV5" s="33"/>
      <c r="BW5" s="33"/>
      <c r="BX5" s="33"/>
      <c r="BY5" s="33"/>
      <c r="BZ5" s="33"/>
      <c r="CA5" s="33"/>
      <c r="CB5" s="33">
        <f t="shared" ref="CB5:CD5" si="23">CB4*$D$8</f>
        <v>1136.9626168224299</v>
      </c>
      <c r="CC5" s="33">
        <f t="shared" si="23"/>
        <v>415.57943925233644</v>
      </c>
      <c r="CD5" s="33">
        <f t="shared" si="23"/>
        <v>1089.9158878504672</v>
      </c>
    </row>
    <row r="6" spans="1:83" x14ac:dyDescent="0.25">
      <c r="A6" s="60" t="s">
        <v>28</v>
      </c>
      <c r="B6" s="60"/>
      <c r="C6">
        <f>C5/D8</f>
        <v>35.68224299065421</v>
      </c>
    </row>
    <row r="7" spans="1:83" ht="15" customHeight="1" x14ac:dyDescent="0.25">
      <c r="A7" s="61" t="s">
        <v>25</v>
      </c>
      <c r="B7" s="61"/>
      <c r="D7" s="25">
        <v>107</v>
      </c>
      <c r="F7" s="59" t="s">
        <v>29</v>
      </c>
      <c r="G7" s="59" t="s">
        <v>30</v>
      </c>
      <c r="H7" s="59" t="s">
        <v>31</v>
      </c>
      <c r="I7" s="59" t="s">
        <v>32</v>
      </c>
      <c r="L7" s="59" t="s">
        <v>29</v>
      </c>
      <c r="M7" s="59" t="s">
        <v>30</v>
      </c>
      <c r="N7" s="59" t="s">
        <v>31</v>
      </c>
      <c r="O7" s="59" t="s">
        <v>32</v>
      </c>
      <c r="P7" s="59" t="s">
        <v>33</v>
      </c>
      <c r="U7" s="59" t="s">
        <v>29</v>
      </c>
      <c r="V7" s="59" t="s">
        <v>30</v>
      </c>
      <c r="W7" s="59" t="s">
        <v>31</v>
      </c>
      <c r="X7" s="59" t="s">
        <v>32</v>
      </c>
      <c r="Y7" s="59" t="s">
        <v>33</v>
      </c>
      <c r="AD7" s="59" t="s">
        <v>29</v>
      </c>
      <c r="AE7" s="59" t="s">
        <v>30</v>
      </c>
      <c r="AF7" s="59" t="s">
        <v>31</v>
      </c>
      <c r="AG7" s="59" t="s">
        <v>32</v>
      </c>
      <c r="AH7" s="59" t="s">
        <v>33</v>
      </c>
      <c r="AM7" s="59" t="s">
        <v>29</v>
      </c>
      <c r="AN7" s="59" t="s">
        <v>30</v>
      </c>
      <c r="AO7" s="59" t="s">
        <v>31</v>
      </c>
      <c r="AP7" s="59" t="s">
        <v>32</v>
      </c>
      <c r="AQ7" s="59" t="s">
        <v>33</v>
      </c>
      <c r="AV7" s="59" t="s">
        <v>29</v>
      </c>
      <c r="AW7" s="59" t="s">
        <v>30</v>
      </c>
      <c r="AX7" s="59" t="s">
        <v>31</v>
      </c>
      <c r="AY7" s="59" t="s">
        <v>32</v>
      </c>
      <c r="AZ7" s="59" t="s">
        <v>33</v>
      </c>
      <c r="BE7" s="59" t="s">
        <v>29</v>
      </c>
      <c r="BF7" s="59" t="s">
        <v>30</v>
      </c>
      <c r="BG7" s="59" t="s">
        <v>31</v>
      </c>
      <c r="BH7" s="59" t="s">
        <v>32</v>
      </c>
      <c r="BI7" s="59" t="s">
        <v>33</v>
      </c>
      <c r="BN7" s="59" t="s">
        <v>29</v>
      </c>
      <c r="BO7" s="59" t="s">
        <v>30</v>
      </c>
      <c r="BV7" s="59" t="s">
        <v>29</v>
      </c>
      <c r="BW7" s="59" t="s">
        <v>30</v>
      </c>
      <c r="BX7" s="59" t="s">
        <v>31</v>
      </c>
      <c r="BY7" s="59" t="s">
        <v>32</v>
      </c>
      <c r="BZ7" s="59" t="s">
        <v>33</v>
      </c>
    </row>
    <row r="8" spans="1:83" x14ac:dyDescent="0.25">
      <c r="A8" s="61" t="s">
        <v>26</v>
      </c>
      <c r="B8" s="61"/>
      <c r="D8" s="25">
        <v>839</v>
      </c>
      <c r="E8" s="13"/>
      <c r="F8" s="60"/>
      <c r="G8" s="60"/>
      <c r="H8" s="60"/>
      <c r="I8" s="60"/>
      <c r="J8" s="20"/>
      <c r="K8" s="20"/>
      <c r="L8" s="60"/>
      <c r="M8" s="60"/>
      <c r="N8" s="60"/>
      <c r="O8" s="60"/>
      <c r="P8" s="60"/>
      <c r="Q8" t="s">
        <v>6</v>
      </c>
      <c r="R8" s="20"/>
      <c r="S8" s="20"/>
      <c r="T8" s="20"/>
      <c r="U8" s="60"/>
      <c r="V8" s="60"/>
      <c r="W8" s="60"/>
      <c r="X8" s="60"/>
      <c r="Y8" s="60"/>
      <c r="Z8" t="s">
        <v>6</v>
      </c>
      <c r="AA8" s="20"/>
      <c r="AB8" s="20"/>
      <c r="AC8" s="20"/>
      <c r="AD8" s="60"/>
      <c r="AE8" s="60"/>
      <c r="AF8" s="60"/>
      <c r="AG8" s="60"/>
      <c r="AH8" s="60"/>
      <c r="AI8" t="s">
        <v>6</v>
      </c>
      <c r="AJ8" s="20"/>
      <c r="AK8" s="20"/>
      <c r="AL8" s="20"/>
      <c r="AM8" s="60"/>
      <c r="AN8" s="60"/>
      <c r="AO8" s="60"/>
      <c r="AP8" s="60"/>
      <c r="AQ8" s="60"/>
      <c r="AR8" t="s">
        <v>6</v>
      </c>
      <c r="AS8" s="20"/>
      <c r="AT8" s="20"/>
      <c r="AU8" s="20"/>
      <c r="AV8" s="60"/>
      <c r="AW8" s="60"/>
      <c r="AX8" s="60"/>
      <c r="AY8" s="60"/>
      <c r="AZ8" s="60"/>
      <c r="BA8" t="s">
        <v>6</v>
      </c>
      <c r="BB8" s="20"/>
      <c r="BC8" s="20"/>
      <c r="BD8" s="20"/>
      <c r="BE8" s="60"/>
      <c r="BF8" s="60"/>
      <c r="BG8" s="60"/>
      <c r="BH8" s="60"/>
      <c r="BI8" s="60"/>
      <c r="BJ8" t="s">
        <v>6</v>
      </c>
      <c r="BK8" s="20"/>
      <c r="BL8" s="20"/>
      <c r="BM8" s="20"/>
      <c r="BN8" s="60"/>
      <c r="BO8" s="60"/>
      <c r="BP8" s="20"/>
      <c r="BV8" s="59"/>
      <c r="BW8" s="59"/>
      <c r="BX8" s="59"/>
      <c r="BY8" s="59"/>
      <c r="BZ8" s="60"/>
      <c r="CA8" t="s">
        <v>6</v>
      </c>
      <c r="CB8" s="20"/>
      <c r="CC8" s="20"/>
      <c r="CD8" s="20"/>
    </row>
    <row r="9" spans="1:83" x14ac:dyDescent="0.25">
      <c r="A9" s="61" t="s">
        <v>27</v>
      </c>
      <c r="B9" s="61"/>
      <c r="D9">
        <f>AVERAGE(D11:D117)</f>
        <v>12.242990654205608</v>
      </c>
      <c r="E9" s="13"/>
      <c r="F9" s="62" t="s">
        <v>53</v>
      </c>
      <c r="G9" s="62"/>
      <c r="H9" s="62"/>
      <c r="I9" s="62"/>
      <c r="J9" s="62"/>
      <c r="K9" s="62"/>
      <c r="L9" s="62" t="s">
        <v>56</v>
      </c>
      <c r="M9" s="62"/>
      <c r="N9" s="62"/>
      <c r="O9" s="62"/>
      <c r="P9" s="62"/>
      <c r="Q9" s="62"/>
      <c r="R9" s="62" t="str">
        <f>L9</f>
        <v>Trembling Aspen</v>
      </c>
      <c r="S9" s="62"/>
      <c r="T9" s="62"/>
      <c r="U9" s="62" t="s">
        <v>43</v>
      </c>
      <c r="V9" s="62"/>
      <c r="W9" s="62"/>
      <c r="X9" s="62"/>
      <c r="Y9" s="31"/>
      <c r="Z9" s="31"/>
      <c r="AA9" s="31"/>
      <c r="AB9" s="62"/>
      <c r="AC9" s="62"/>
      <c r="AD9" s="62" t="s">
        <v>42</v>
      </c>
      <c r="AE9" s="62"/>
      <c r="AF9" s="62"/>
      <c r="AG9" s="62"/>
      <c r="AH9" s="62"/>
      <c r="AI9" s="62"/>
      <c r="AJ9" s="62" t="str">
        <f>AD9</f>
        <v>Red Maple</v>
      </c>
      <c r="AK9" s="62"/>
      <c r="AL9" s="62"/>
      <c r="AM9" s="62" t="s">
        <v>52</v>
      </c>
      <c r="AN9" s="62"/>
      <c r="AO9" s="62"/>
      <c r="AP9" s="62"/>
      <c r="AQ9" s="62"/>
      <c r="AR9" s="62"/>
      <c r="AS9" s="62" t="str">
        <f>AM9</f>
        <v>White Oak</v>
      </c>
      <c r="AT9" s="62"/>
      <c r="AU9" s="62"/>
      <c r="AV9" s="62" t="s">
        <v>50</v>
      </c>
      <c r="AW9" s="62"/>
      <c r="AX9" s="62"/>
      <c r="AY9" s="62"/>
      <c r="AZ9" s="62"/>
      <c r="BA9" s="62"/>
      <c r="BB9" s="62" t="str">
        <f>AV9</f>
        <v>Black Cherry</v>
      </c>
      <c r="BC9" s="62"/>
      <c r="BD9" s="62"/>
      <c r="BE9" s="62" t="s">
        <v>49</v>
      </c>
      <c r="BF9" s="62"/>
      <c r="BG9" s="62"/>
      <c r="BH9" s="62"/>
      <c r="BI9" s="62"/>
      <c r="BJ9" s="62"/>
      <c r="BK9" s="62" t="str">
        <f>BE9</f>
        <v>Black Oak</v>
      </c>
      <c r="BL9" s="62"/>
      <c r="BM9" s="62"/>
      <c r="BN9" s="62" t="s">
        <v>235</v>
      </c>
      <c r="BO9" s="62"/>
      <c r="BP9" s="38"/>
      <c r="BR9" s="37">
        <f>SUM(BR11:BR117)</f>
        <v>3818</v>
      </c>
      <c r="BS9" t="s">
        <v>4</v>
      </c>
      <c r="BV9" s="62" t="s">
        <v>61</v>
      </c>
      <c r="BW9" s="62"/>
      <c r="BX9" s="62"/>
      <c r="BY9" s="62"/>
      <c r="BZ9" s="62"/>
      <c r="CA9" s="62"/>
      <c r="CB9" s="62" t="str">
        <f>BV9</f>
        <v>Leave Tree</v>
      </c>
      <c r="CC9" s="62"/>
      <c r="CD9" s="62"/>
    </row>
    <row r="10" spans="1:83" ht="26.25" x14ac:dyDescent="0.25">
      <c r="B10" s="2" t="s">
        <v>8</v>
      </c>
      <c r="D10" t="s">
        <v>7</v>
      </c>
      <c r="E10" s="13" t="s">
        <v>16</v>
      </c>
      <c r="F10" s="26" t="s">
        <v>17</v>
      </c>
      <c r="G10" s="26" t="s">
        <v>18</v>
      </c>
      <c r="H10" s="26" t="s">
        <v>20</v>
      </c>
      <c r="I10" s="26" t="s">
        <v>21</v>
      </c>
      <c r="J10" s="21" t="s">
        <v>35</v>
      </c>
      <c r="K10" s="21" t="s">
        <v>36</v>
      </c>
      <c r="L10" s="26" t="s">
        <v>17</v>
      </c>
      <c r="M10" s="26" t="s">
        <v>18</v>
      </c>
      <c r="N10" s="26" t="s">
        <v>20</v>
      </c>
      <c r="O10" s="26" t="s">
        <v>21</v>
      </c>
      <c r="P10" s="26" t="s">
        <v>17</v>
      </c>
      <c r="Q10" s="26" t="s">
        <v>19</v>
      </c>
      <c r="R10" s="21" t="s">
        <v>34</v>
      </c>
      <c r="S10" s="21" t="s">
        <v>35</v>
      </c>
      <c r="T10" s="21" t="s">
        <v>36</v>
      </c>
      <c r="U10" s="26" t="s">
        <v>17</v>
      </c>
      <c r="V10" s="26" t="s">
        <v>18</v>
      </c>
      <c r="W10" s="26" t="s">
        <v>20</v>
      </c>
      <c r="X10" s="26" t="s">
        <v>21</v>
      </c>
      <c r="Y10" s="26" t="s">
        <v>17</v>
      </c>
      <c r="Z10" s="26" t="s">
        <v>19</v>
      </c>
      <c r="AA10" s="21" t="s">
        <v>34</v>
      </c>
      <c r="AB10" s="21" t="s">
        <v>35</v>
      </c>
      <c r="AC10" s="21" t="s">
        <v>36</v>
      </c>
      <c r="AD10" s="26" t="s">
        <v>17</v>
      </c>
      <c r="AE10" s="26" t="s">
        <v>18</v>
      </c>
      <c r="AF10" s="26" t="s">
        <v>20</v>
      </c>
      <c r="AG10" s="26" t="s">
        <v>21</v>
      </c>
      <c r="AH10" s="26" t="s">
        <v>17</v>
      </c>
      <c r="AI10" s="26" t="s">
        <v>19</v>
      </c>
      <c r="AJ10" s="21" t="s">
        <v>34</v>
      </c>
      <c r="AK10" s="21" t="s">
        <v>35</v>
      </c>
      <c r="AL10" s="21" t="s">
        <v>36</v>
      </c>
      <c r="AM10" s="26" t="s">
        <v>17</v>
      </c>
      <c r="AN10" s="26" t="s">
        <v>18</v>
      </c>
      <c r="AO10" s="26" t="s">
        <v>20</v>
      </c>
      <c r="AP10" s="26" t="s">
        <v>21</v>
      </c>
      <c r="AQ10" s="26" t="s">
        <v>17</v>
      </c>
      <c r="AR10" s="26" t="s">
        <v>19</v>
      </c>
      <c r="AS10" s="21" t="s">
        <v>34</v>
      </c>
      <c r="AT10" s="21" t="s">
        <v>35</v>
      </c>
      <c r="AU10" s="21" t="s">
        <v>36</v>
      </c>
      <c r="AV10" s="26" t="s">
        <v>17</v>
      </c>
      <c r="AW10" s="26" t="s">
        <v>18</v>
      </c>
      <c r="AX10" s="26" t="s">
        <v>20</v>
      </c>
      <c r="AY10" s="26" t="s">
        <v>21</v>
      </c>
      <c r="AZ10" s="26" t="s">
        <v>17</v>
      </c>
      <c r="BA10" s="26" t="s">
        <v>19</v>
      </c>
      <c r="BB10" s="21" t="s">
        <v>34</v>
      </c>
      <c r="BC10" s="21" t="s">
        <v>35</v>
      </c>
      <c r="BD10" s="21" t="s">
        <v>36</v>
      </c>
      <c r="BE10" s="26" t="s">
        <v>17</v>
      </c>
      <c r="BF10" s="26" t="s">
        <v>18</v>
      </c>
      <c r="BG10" s="26" t="s">
        <v>20</v>
      </c>
      <c r="BH10" s="26" t="s">
        <v>21</v>
      </c>
      <c r="BI10" s="26" t="s">
        <v>17</v>
      </c>
      <c r="BJ10" s="26" t="s">
        <v>19</v>
      </c>
      <c r="BK10" s="21" t="s">
        <v>34</v>
      </c>
      <c r="BL10" s="21" t="s">
        <v>35</v>
      </c>
      <c r="BM10" s="21" t="s">
        <v>36</v>
      </c>
      <c r="BN10" s="26" t="s">
        <v>17</v>
      </c>
      <c r="BO10" s="26" t="s">
        <v>18</v>
      </c>
      <c r="BP10" s="21" t="s">
        <v>36</v>
      </c>
      <c r="BR10" s="23" t="s">
        <v>22</v>
      </c>
      <c r="BU10" s="9" t="s">
        <v>62</v>
      </c>
      <c r="BV10" s="26" t="s">
        <v>17</v>
      </c>
      <c r="BW10" s="26" t="s">
        <v>18</v>
      </c>
      <c r="BX10" s="26" t="s">
        <v>20</v>
      </c>
      <c r="BY10" s="26" t="s">
        <v>21</v>
      </c>
      <c r="BZ10" s="26" t="s">
        <v>17</v>
      </c>
      <c r="CA10" s="26" t="s">
        <v>19</v>
      </c>
      <c r="CB10" s="21" t="s">
        <v>34</v>
      </c>
      <c r="CC10" s="21" t="s">
        <v>35</v>
      </c>
      <c r="CD10" s="21" t="s">
        <v>36</v>
      </c>
      <c r="CE10" s="13" t="s">
        <v>16</v>
      </c>
    </row>
    <row r="11" spans="1:83" x14ac:dyDescent="0.25">
      <c r="B11" s="3">
        <f>STDEV(BR11:BR117)</f>
        <v>16.217913535650403</v>
      </c>
      <c r="D11">
        <v>10</v>
      </c>
      <c r="E11" s="24" t="s">
        <v>120</v>
      </c>
      <c r="F11" s="22">
        <v>5</v>
      </c>
      <c r="G11" s="22">
        <v>28</v>
      </c>
      <c r="H11" s="22">
        <v>5</v>
      </c>
      <c r="I11" s="22">
        <v>21</v>
      </c>
      <c r="J11" s="2">
        <f>((H11+I11)/2)</f>
        <v>13</v>
      </c>
      <c r="K11" s="2">
        <f>((F11+G11)/2)-(+J11)</f>
        <v>3.5</v>
      </c>
      <c r="L11" s="22">
        <v>2</v>
      </c>
      <c r="M11" s="22">
        <v>12</v>
      </c>
      <c r="N11" s="22">
        <v>2</v>
      </c>
      <c r="O11" s="22">
        <v>5</v>
      </c>
      <c r="P11" s="22">
        <v>1</v>
      </c>
      <c r="Q11" s="22">
        <v>1</v>
      </c>
      <c r="R11" s="2">
        <f>(P11+Q11)/2</f>
        <v>1</v>
      </c>
      <c r="S11" s="2">
        <f>((N11+O11)/2)-R11</f>
        <v>2.5</v>
      </c>
      <c r="T11" s="2">
        <f>((L11+M11)/2)-(R11+S11)</f>
        <v>3.5</v>
      </c>
      <c r="U11" s="22">
        <v>2</v>
      </c>
      <c r="V11" s="22">
        <v>11</v>
      </c>
      <c r="W11" s="22">
        <v>2</v>
      </c>
      <c r="X11" s="22">
        <v>8</v>
      </c>
      <c r="Y11" s="22">
        <v>2</v>
      </c>
      <c r="Z11" s="22">
        <v>6</v>
      </c>
      <c r="AA11" s="2">
        <f>(Y11+Z11)/2</f>
        <v>4</v>
      </c>
      <c r="AB11" s="2">
        <f>((W11+X11)/2)-AA11</f>
        <v>1</v>
      </c>
      <c r="AC11" s="2">
        <f>((U11+V11)/2)-(AA11+AB11)</f>
        <v>1.5</v>
      </c>
      <c r="AD11" s="22"/>
      <c r="AE11" s="22"/>
      <c r="AF11" s="22"/>
      <c r="AG11" s="22"/>
      <c r="AH11" s="22"/>
      <c r="AI11" s="22"/>
      <c r="AJ11" s="2">
        <f>(AH11+AI11)/2</f>
        <v>0</v>
      </c>
      <c r="AK11" s="2">
        <f>((AF11+AG11)/2)-AJ11</f>
        <v>0</v>
      </c>
      <c r="AL11" s="2">
        <f>((AD11+AE11)/2)-(AJ11+AK11)</f>
        <v>0</v>
      </c>
      <c r="AM11" s="22"/>
      <c r="AN11" s="22"/>
      <c r="AO11" s="22"/>
      <c r="AP11" s="22"/>
      <c r="AQ11" s="22"/>
      <c r="AR11" s="22"/>
      <c r="AS11" s="2">
        <f>(AQ11+AR11)/2</f>
        <v>0</v>
      </c>
      <c r="AT11" s="2">
        <f>((AO11+AP11)/2)-AS11</f>
        <v>0</v>
      </c>
      <c r="AU11" s="2">
        <f>((AM11+AN11)/2)-(AS11+AT11)</f>
        <v>0</v>
      </c>
      <c r="AV11" s="22"/>
      <c r="AW11" s="22"/>
      <c r="AX11" s="22"/>
      <c r="AY11" s="22"/>
      <c r="AZ11" s="22"/>
      <c r="BA11" s="22"/>
      <c r="BB11" s="2">
        <f>(AZ11+BA11)/2</f>
        <v>0</v>
      </c>
      <c r="BC11" s="2">
        <f>((AX11+AY11)/2)-BB11</f>
        <v>0</v>
      </c>
      <c r="BD11" s="2">
        <f>((AV11+AW11)/2)-(BB11+BC11)</f>
        <v>0</v>
      </c>
      <c r="BE11" s="22"/>
      <c r="BF11" s="22"/>
      <c r="BG11" s="22"/>
      <c r="BH11" s="22"/>
      <c r="BI11" s="22"/>
      <c r="BJ11" s="22"/>
      <c r="BK11" s="2">
        <f>(BI11+BJ11)/2</f>
        <v>0</v>
      </c>
      <c r="BL11" s="2">
        <f>((BG11+BH11)/2)-BK11</f>
        <v>0</v>
      </c>
      <c r="BM11" s="2">
        <f>((BE11+BF11)/2)-(BK11+BL11)</f>
        <v>0</v>
      </c>
      <c r="BN11" s="22"/>
      <c r="BO11" s="22"/>
      <c r="BP11" s="37">
        <f>((BN11+BO11)/2)</f>
        <v>0</v>
      </c>
      <c r="BR11" s="37">
        <f>+J11+K11+R11+S11+T11+AA11+AB11+AC11+AJ11+AK11+AL11+AS11+AT11+AU11+BB11+BC11+BD11+BK11+BL11+BM11+BP11</f>
        <v>30</v>
      </c>
      <c r="BU11" t="s">
        <v>63</v>
      </c>
      <c r="BV11" s="22">
        <v>1</v>
      </c>
      <c r="BW11" s="22">
        <v>6</v>
      </c>
      <c r="BX11" s="22">
        <v>1</v>
      </c>
      <c r="BY11" s="22">
        <v>5</v>
      </c>
      <c r="BZ11" s="22">
        <v>1</v>
      </c>
      <c r="CA11" s="22">
        <v>4</v>
      </c>
      <c r="CB11" s="2">
        <f>(BZ11+CA11)/2</f>
        <v>2.5</v>
      </c>
      <c r="CC11" s="2">
        <f>((BX11+BY11)/2)-CB11</f>
        <v>0.5</v>
      </c>
      <c r="CD11" s="2">
        <f>((BV11+BW11)/2)-(CB11+CC11)</f>
        <v>0.5</v>
      </c>
      <c r="CE11" s="24" t="s">
        <v>120</v>
      </c>
    </row>
    <row r="12" spans="1:83" x14ac:dyDescent="0.25">
      <c r="B12" s="2"/>
      <c r="D12">
        <v>10</v>
      </c>
      <c r="E12" s="24" t="s">
        <v>121</v>
      </c>
      <c r="F12" s="25"/>
      <c r="G12" s="25"/>
      <c r="H12" s="25"/>
      <c r="I12" s="25"/>
      <c r="J12" s="2">
        <f t="shared" ref="J12:J39" si="24">((H12+I12)/2)</f>
        <v>0</v>
      </c>
      <c r="K12" s="2">
        <f t="shared" ref="K12:K39" si="25">((F12+G12)/2)-(+J12)</f>
        <v>0</v>
      </c>
      <c r="L12" s="27">
        <v>1</v>
      </c>
      <c r="M12" s="25">
        <v>6</v>
      </c>
      <c r="N12" s="25">
        <v>1</v>
      </c>
      <c r="O12" s="25">
        <v>2</v>
      </c>
      <c r="P12" s="25">
        <v>1</v>
      </c>
      <c r="Q12" s="25">
        <v>2</v>
      </c>
      <c r="R12" s="2">
        <f t="shared" ref="R12:R39" si="26">(P12+Q12)/2</f>
        <v>1.5</v>
      </c>
      <c r="S12" s="2">
        <f t="shared" ref="S12:S39" si="27">((N12+O12)/2)-R12</f>
        <v>0</v>
      </c>
      <c r="T12" s="2">
        <f t="shared" ref="T12:T39" si="28">((L12+M12)/2)-(R12+S12)</f>
        <v>2</v>
      </c>
      <c r="U12" s="25">
        <v>3</v>
      </c>
      <c r="V12" s="25">
        <v>22</v>
      </c>
      <c r="W12" s="25">
        <v>3</v>
      </c>
      <c r="X12" s="25">
        <v>13</v>
      </c>
      <c r="Y12" s="25">
        <v>3</v>
      </c>
      <c r="Z12" s="25">
        <v>12</v>
      </c>
      <c r="AA12" s="2">
        <f t="shared" ref="AA12:AA39" si="29">(Y12+Z12)/2</f>
        <v>7.5</v>
      </c>
      <c r="AB12" s="2">
        <f t="shared" ref="AB12:AB39" si="30">((W12+X12)/2)-AA12</f>
        <v>0.5</v>
      </c>
      <c r="AC12" s="2">
        <f t="shared" ref="AC12:AC39" si="31">((U12+V12)/2)-(AA12+AB12)</f>
        <v>4.5</v>
      </c>
      <c r="AD12" s="25">
        <v>5</v>
      </c>
      <c r="AE12" s="25">
        <v>20</v>
      </c>
      <c r="AF12" s="25">
        <v>4</v>
      </c>
      <c r="AG12" s="25">
        <v>9</v>
      </c>
      <c r="AH12" s="25">
        <v>4</v>
      </c>
      <c r="AI12" s="25">
        <v>7</v>
      </c>
      <c r="AJ12" s="2">
        <f t="shared" ref="AJ12:AJ39" si="32">(AH12+AI12)/2</f>
        <v>5.5</v>
      </c>
      <c r="AK12" s="2">
        <f t="shared" ref="AK12:AK39" si="33">((AF12+AG12)/2)-AJ12</f>
        <v>1</v>
      </c>
      <c r="AL12" s="2">
        <f t="shared" ref="AL12:AL39" si="34">((AD12+AE12)/2)-(AJ12+AK12)</f>
        <v>6</v>
      </c>
      <c r="AM12" s="25"/>
      <c r="AN12" s="25"/>
      <c r="AO12" s="25"/>
      <c r="AP12" s="25"/>
      <c r="AQ12" s="25"/>
      <c r="AR12" s="25"/>
      <c r="AS12" s="2">
        <f t="shared" ref="AS12:AS39" si="35">(AQ12+AR12)/2</f>
        <v>0</v>
      </c>
      <c r="AT12" s="2">
        <f t="shared" ref="AT12:AT39" si="36">((AO12+AP12)/2)-AS12</f>
        <v>0</v>
      </c>
      <c r="AU12" s="2">
        <f t="shared" ref="AU12:AU39" si="37">((AM12+AN12)/2)-(AS12+AT12)</f>
        <v>0</v>
      </c>
      <c r="AV12" s="25"/>
      <c r="AW12" s="25"/>
      <c r="AX12" s="25"/>
      <c r="AY12" s="25"/>
      <c r="AZ12" s="25"/>
      <c r="BA12" s="25"/>
      <c r="BB12" s="2">
        <f t="shared" ref="BB12:BB39" si="38">(AZ12+BA12)/2</f>
        <v>0</v>
      </c>
      <c r="BC12" s="2">
        <f t="shared" ref="BC12:BC39" si="39">((AX12+AY12)/2)-BB12</f>
        <v>0</v>
      </c>
      <c r="BD12" s="2">
        <f t="shared" ref="BD12:BD39" si="40">((AV12+AW12)/2)-(BB12+BC12)</f>
        <v>0</v>
      </c>
      <c r="BE12" s="25"/>
      <c r="BF12" s="25"/>
      <c r="BG12" s="25"/>
      <c r="BH12" s="25"/>
      <c r="BI12" s="25"/>
      <c r="BJ12" s="25"/>
      <c r="BK12" s="2">
        <f t="shared" ref="BK12:BK39" si="41">(BI12+BJ12)/2</f>
        <v>0</v>
      </c>
      <c r="BL12" s="2">
        <f t="shared" ref="BL12:BL39" si="42">((BG12+BH12)/2)-BK12</f>
        <v>0</v>
      </c>
      <c r="BM12" s="2">
        <f t="shared" ref="BM12:BM39" si="43">((BE12+BF12)/2)-(BK12+BL12)</f>
        <v>0</v>
      </c>
      <c r="BN12" s="25"/>
      <c r="BO12" s="25"/>
      <c r="BP12" s="37">
        <f t="shared" ref="BP12:BP75" si="44">((BN12+BO12)/2)</f>
        <v>0</v>
      </c>
      <c r="BR12" s="37">
        <f t="shared" ref="BR12:BR75" si="45">+J12+K12+R12+S12+T12+AA12+AB12+AC12+AJ12+AK12+AL12+AS12+AT12+AU12+BB12+BC12+BD12+BK12+BL12+BM12+BP12</f>
        <v>28.5</v>
      </c>
      <c r="BU12" t="s">
        <v>63</v>
      </c>
      <c r="BV12" s="25">
        <v>1</v>
      </c>
      <c r="BW12" s="25">
        <v>7</v>
      </c>
      <c r="BX12" s="25">
        <v>1</v>
      </c>
      <c r="BY12" s="25">
        <v>5</v>
      </c>
      <c r="BZ12" s="25">
        <v>1</v>
      </c>
      <c r="CA12" s="25">
        <v>5</v>
      </c>
      <c r="CB12" s="2">
        <f t="shared" ref="CB12:CB39" si="46">(BZ12+CA12)/2</f>
        <v>3</v>
      </c>
      <c r="CC12" s="2">
        <f t="shared" ref="CC12:CC39" si="47">((BX12+BY12)/2)-CB12</f>
        <v>0</v>
      </c>
      <c r="CD12" s="2">
        <f t="shared" ref="CD12:CD39" si="48">((BV12+BW12)/2)-(CB12+CC12)</f>
        <v>1</v>
      </c>
      <c r="CE12" s="24" t="s">
        <v>121</v>
      </c>
    </row>
    <row r="13" spans="1:83" x14ac:dyDescent="0.25">
      <c r="B13" s="2" t="s">
        <v>9</v>
      </c>
      <c r="D13">
        <v>10</v>
      </c>
      <c r="E13" s="24" t="s">
        <v>122</v>
      </c>
      <c r="F13" s="25">
        <v>5</v>
      </c>
      <c r="G13" s="25">
        <v>28</v>
      </c>
      <c r="H13" s="25">
        <v>5</v>
      </c>
      <c r="I13" s="25">
        <v>15</v>
      </c>
      <c r="J13" s="2">
        <f t="shared" si="24"/>
        <v>10</v>
      </c>
      <c r="K13" s="2">
        <f t="shared" si="25"/>
        <v>6.5</v>
      </c>
      <c r="L13" s="27">
        <v>1</v>
      </c>
      <c r="M13" s="25">
        <v>9</v>
      </c>
      <c r="N13" s="25">
        <v>1</v>
      </c>
      <c r="O13" s="25">
        <v>4</v>
      </c>
      <c r="P13" s="25">
        <v>1</v>
      </c>
      <c r="Q13" s="25">
        <v>4</v>
      </c>
      <c r="R13" s="2">
        <f t="shared" si="26"/>
        <v>2.5</v>
      </c>
      <c r="S13" s="2">
        <f t="shared" si="27"/>
        <v>0</v>
      </c>
      <c r="T13" s="2">
        <f t="shared" si="28"/>
        <v>2.5</v>
      </c>
      <c r="U13" s="25">
        <v>6</v>
      </c>
      <c r="V13" s="25">
        <v>35</v>
      </c>
      <c r="W13" s="25">
        <v>5</v>
      </c>
      <c r="X13" s="25">
        <v>18</v>
      </c>
      <c r="Y13" s="25">
        <v>4</v>
      </c>
      <c r="Z13" s="25">
        <v>10</v>
      </c>
      <c r="AA13" s="2">
        <f t="shared" si="29"/>
        <v>7</v>
      </c>
      <c r="AB13" s="2">
        <f t="shared" si="30"/>
        <v>4.5</v>
      </c>
      <c r="AC13" s="2">
        <f t="shared" si="31"/>
        <v>9</v>
      </c>
      <c r="AD13" s="25">
        <v>1</v>
      </c>
      <c r="AE13" s="25">
        <v>6</v>
      </c>
      <c r="AF13" s="25">
        <v>1</v>
      </c>
      <c r="AG13" s="25">
        <v>3</v>
      </c>
      <c r="AH13" s="25">
        <v>1</v>
      </c>
      <c r="AI13" s="25">
        <v>1</v>
      </c>
      <c r="AJ13" s="2">
        <f t="shared" si="32"/>
        <v>1</v>
      </c>
      <c r="AK13" s="2">
        <f t="shared" si="33"/>
        <v>1</v>
      </c>
      <c r="AL13" s="2">
        <f t="shared" si="34"/>
        <v>1.5</v>
      </c>
      <c r="AM13" s="25"/>
      <c r="AN13" s="25"/>
      <c r="AO13" s="25"/>
      <c r="AP13" s="25"/>
      <c r="AQ13" s="25"/>
      <c r="AR13" s="25"/>
      <c r="AS13" s="2">
        <f t="shared" si="35"/>
        <v>0</v>
      </c>
      <c r="AT13" s="2">
        <f t="shared" si="36"/>
        <v>0</v>
      </c>
      <c r="AU13" s="2">
        <f t="shared" si="37"/>
        <v>0</v>
      </c>
      <c r="AV13" s="25"/>
      <c r="AW13" s="25"/>
      <c r="AX13" s="25"/>
      <c r="AY13" s="25"/>
      <c r="AZ13" s="25"/>
      <c r="BA13" s="25"/>
      <c r="BB13" s="2">
        <f t="shared" si="38"/>
        <v>0</v>
      </c>
      <c r="BC13" s="2">
        <f t="shared" si="39"/>
        <v>0</v>
      </c>
      <c r="BD13" s="2">
        <f t="shared" si="40"/>
        <v>0</v>
      </c>
      <c r="BE13" s="25"/>
      <c r="BF13" s="25"/>
      <c r="BG13" s="25"/>
      <c r="BH13" s="25"/>
      <c r="BI13" s="25"/>
      <c r="BJ13" s="25"/>
      <c r="BK13" s="2">
        <f t="shared" si="41"/>
        <v>0</v>
      </c>
      <c r="BL13" s="2">
        <f t="shared" si="42"/>
        <v>0</v>
      </c>
      <c r="BM13" s="2">
        <f t="shared" si="43"/>
        <v>0</v>
      </c>
      <c r="BN13" s="25"/>
      <c r="BO13" s="25"/>
      <c r="BP13" s="37">
        <f t="shared" si="44"/>
        <v>0</v>
      </c>
      <c r="BR13" s="37">
        <f t="shared" si="45"/>
        <v>45.5</v>
      </c>
      <c r="BU13" t="s">
        <v>64</v>
      </c>
      <c r="BV13" s="25">
        <v>1</v>
      </c>
      <c r="BW13" s="25">
        <v>5</v>
      </c>
      <c r="BX13" s="25">
        <v>1</v>
      </c>
      <c r="BY13" s="25">
        <v>1</v>
      </c>
      <c r="BZ13" s="25">
        <v>1</v>
      </c>
      <c r="CA13" s="25">
        <v>1</v>
      </c>
      <c r="CB13" s="2">
        <f t="shared" si="46"/>
        <v>1</v>
      </c>
      <c r="CC13" s="2">
        <f t="shared" si="47"/>
        <v>0</v>
      </c>
      <c r="CD13" s="2">
        <f t="shared" si="48"/>
        <v>2</v>
      </c>
      <c r="CE13" s="24" t="s">
        <v>122</v>
      </c>
    </row>
    <row r="14" spans="1:83" x14ac:dyDescent="0.25">
      <c r="B14" s="3">
        <f>BR9/B24</f>
        <v>35.682242990654203</v>
      </c>
      <c r="D14">
        <v>10</v>
      </c>
      <c r="E14" s="24" t="s">
        <v>123</v>
      </c>
      <c r="F14" s="25">
        <v>3</v>
      </c>
      <c r="G14" s="25">
        <v>13</v>
      </c>
      <c r="H14" s="25">
        <v>2</v>
      </c>
      <c r="I14" s="25">
        <v>7</v>
      </c>
      <c r="J14" s="2">
        <f t="shared" si="24"/>
        <v>4.5</v>
      </c>
      <c r="K14" s="2">
        <f t="shared" si="25"/>
        <v>3.5</v>
      </c>
      <c r="L14" s="27">
        <v>8</v>
      </c>
      <c r="M14" s="25">
        <v>53</v>
      </c>
      <c r="N14" s="25">
        <v>8</v>
      </c>
      <c r="O14" s="25">
        <v>26</v>
      </c>
      <c r="P14" s="25">
        <v>8</v>
      </c>
      <c r="Q14" s="25">
        <v>19</v>
      </c>
      <c r="R14" s="2">
        <f t="shared" si="26"/>
        <v>13.5</v>
      </c>
      <c r="S14" s="2">
        <f t="shared" si="27"/>
        <v>3.5</v>
      </c>
      <c r="T14" s="2">
        <f t="shared" si="28"/>
        <v>13.5</v>
      </c>
      <c r="U14" s="25">
        <v>1</v>
      </c>
      <c r="V14" s="25">
        <v>5</v>
      </c>
      <c r="W14" s="25">
        <v>1</v>
      </c>
      <c r="X14" s="25">
        <v>2</v>
      </c>
      <c r="Y14" s="25">
        <v>1</v>
      </c>
      <c r="Z14" s="25">
        <v>1</v>
      </c>
      <c r="AA14" s="2">
        <f t="shared" si="29"/>
        <v>1</v>
      </c>
      <c r="AB14" s="2">
        <f t="shared" si="30"/>
        <v>0.5</v>
      </c>
      <c r="AC14" s="2">
        <f t="shared" si="31"/>
        <v>1.5</v>
      </c>
      <c r="AD14" s="25">
        <v>2</v>
      </c>
      <c r="AE14" s="25">
        <v>8</v>
      </c>
      <c r="AF14" s="25">
        <v>1</v>
      </c>
      <c r="AG14" s="25">
        <v>2</v>
      </c>
      <c r="AH14" s="25"/>
      <c r="AI14" s="25"/>
      <c r="AJ14" s="2">
        <f t="shared" si="32"/>
        <v>0</v>
      </c>
      <c r="AK14" s="2">
        <f t="shared" si="33"/>
        <v>1.5</v>
      </c>
      <c r="AL14" s="2">
        <f t="shared" si="34"/>
        <v>3.5</v>
      </c>
      <c r="AM14" s="25">
        <v>1</v>
      </c>
      <c r="AN14" s="25">
        <v>6</v>
      </c>
      <c r="AO14" s="25">
        <v>1</v>
      </c>
      <c r="AP14" s="25">
        <v>4</v>
      </c>
      <c r="AQ14" s="25">
        <v>1</v>
      </c>
      <c r="AR14" s="25">
        <v>1</v>
      </c>
      <c r="AS14" s="2">
        <f t="shared" si="35"/>
        <v>1</v>
      </c>
      <c r="AT14" s="2">
        <f t="shared" si="36"/>
        <v>1.5</v>
      </c>
      <c r="AU14" s="2">
        <f t="shared" si="37"/>
        <v>1</v>
      </c>
      <c r="AV14" s="25"/>
      <c r="AW14" s="25"/>
      <c r="AX14" s="25"/>
      <c r="AY14" s="25"/>
      <c r="AZ14" s="25"/>
      <c r="BA14" s="25"/>
      <c r="BB14" s="2">
        <f t="shared" si="38"/>
        <v>0</v>
      </c>
      <c r="BC14" s="2">
        <f t="shared" si="39"/>
        <v>0</v>
      </c>
      <c r="BD14" s="2">
        <f t="shared" si="40"/>
        <v>0</v>
      </c>
      <c r="BE14" s="25"/>
      <c r="BF14" s="25"/>
      <c r="BG14" s="25"/>
      <c r="BH14" s="25"/>
      <c r="BI14" s="25"/>
      <c r="BJ14" s="25"/>
      <c r="BK14" s="2">
        <f t="shared" si="41"/>
        <v>0</v>
      </c>
      <c r="BL14" s="2">
        <f t="shared" si="42"/>
        <v>0</v>
      </c>
      <c r="BM14" s="2">
        <f t="shared" si="43"/>
        <v>0</v>
      </c>
      <c r="BN14" s="25"/>
      <c r="BO14" s="25"/>
      <c r="BP14" s="37">
        <f t="shared" si="44"/>
        <v>0</v>
      </c>
      <c r="BR14" s="37">
        <f t="shared" si="45"/>
        <v>50</v>
      </c>
      <c r="BU14" t="s">
        <v>64</v>
      </c>
      <c r="BV14" s="25">
        <v>1</v>
      </c>
      <c r="BW14" s="25">
        <v>5</v>
      </c>
      <c r="BX14" s="25">
        <v>1</v>
      </c>
      <c r="BY14" s="25">
        <v>2</v>
      </c>
      <c r="BZ14" s="25"/>
      <c r="CA14" s="25"/>
      <c r="CB14" s="2">
        <f t="shared" si="46"/>
        <v>0</v>
      </c>
      <c r="CC14" s="2">
        <f t="shared" si="47"/>
        <v>1.5</v>
      </c>
      <c r="CD14" s="2">
        <f t="shared" si="48"/>
        <v>1.5</v>
      </c>
      <c r="CE14" s="24" t="s">
        <v>123</v>
      </c>
    </row>
    <row r="15" spans="1:83" x14ac:dyDescent="0.25">
      <c r="B15" s="2"/>
      <c r="D15">
        <v>10</v>
      </c>
      <c r="E15" s="24" t="s">
        <v>124</v>
      </c>
      <c r="F15" s="25"/>
      <c r="G15" s="25"/>
      <c r="H15" s="25"/>
      <c r="I15" s="25"/>
      <c r="J15" s="2">
        <f t="shared" si="24"/>
        <v>0</v>
      </c>
      <c r="K15" s="2">
        <f t="shared" si="25"/>
        <v>0</v>
      </c>
      <c r="L15" s="27">
        <v>2</v>
      </c>
      <c r="M15" s="25">
        <v>11</v>
      </c>
      <c r="N15" s="25"/>
      <c r="O15" s="25"/>
      <c r="P15" s="25"/>
      <c r="Q15" s="25"/>
      <c r="R15" s="2">
        <f t="shared" si="26"/>
        <v>0</v>
      </c>
      <c r="S15" s="2">
        <f t="shared" si="27"/>
        <v>0</v>
      </c>
      <c r="T15" s="2">
        <f t="shared" si="28"/>
        <v>6.5</v>
      </c>
      <c r="U15" s="25">
        <v>1</v>
      </c>
      <c r="V15" s="25">
        <v>5</v>
      </c>
      <c r="W15" s="25">
        <v>1</v>
      </c>
      <c r="X15" s="25">
        <v>4</v>
      </c>
      <c r="Y15" s="25">
        <v>1</v>
      </c>
      <c r="Z15" s="25">
        <v>3</v>
      </c>
      <c r="AA15" s="2">
        <f t="shared" si="29"/>
        <v>2</v>
      </c>
      <c r="AB15" s="2">
        <f t="shared" si="30"/>
        <v>0.5</v>
      </c>
      <c r="AC15" s="2">
        <f t="shared" si="31"/>
        <v>0.5</v>
      </c>
      <c r="AD15" s="25">
        <v>8</v>
      </c>
      <c r="AE15" s="25">
        <v>42</v>
      </c>
      <c r="AF15" s="25">
        <v>4</v>
      </c>
      <c r="AG15" s="25">
        <v>14</v>
      </c>
      <c r="AH15" s="25">
        <v>4</v>
      </c>
      <c r="AI15" s="25">
        <v>9</v>
      </c>
      <c r="AJ15" s="2">
        <f t="shared" si="32"/>
        <v>6.5</v>
      </c>
      <c r="AK15" s="2">
        <f t="shared" si="33"/>
        <v>2.5</v>
      </c>
      <c r="AL15" s="2">
        <f t="shared" si="34"/>
        <v>16</v>
      </c>
      <c r="AM15" s="25">
        <v>1</v>
      </c>
      <c r="AN15" s="25">
        <v>7</v>
      </c>
      <c r="AO15" s="25">
        <v>1</v>
      </c>
      <c r="AP15" s="25">
        <v>3</v>
      </c>
      <c r="AQ15" s="25">
        <v>1</v>
      </c>
      <c r="AR15" s="25">
        <v>1</v>
      </c>
      <c r="AS15" s="2">
        <f t="shared" si="35"/>
        <v>1</v>
      </c>
      <c r="AT15" s="2">
        <f t="shared" si="36"/>
        <v>1</v>
      </c>
      <c r="AU15" s="2">
        <f t="shared" si="37"/>
        <v>2</v>
      </c>
      <c r="AV15" s="25"/>
      <c r="AW15" s="25"/>
      <c r="AX15" s="25"/>
      <c r="AY15" s="25"/>
      <c r="AZ15" s="25"/>
      <c r="BA15" s="25"/>
      <c r="BB15" s="2">
        <f t="shared" si="38"/>
        <v>0</v>
      </c>
      <c r="BC15" s="2">
        <f t="shared" si="39"/>
        <v>0</v>
      </c>
      <c r="BD15" s="2">
        <f t="shared" si="40"/>
        <v>0</v>
      </c>
      <c r="BE15" s="25"/>
      <c r="BF15" s="25"/>
      <c r="BG15" s="25"/>
      <c r="BH15" s="25"/>
      <c r="BI15" s="25"/>
      <c r="BJ15" s="25"/>
      <c r="BK15" s="2">
        <f t="shared" si="41"/>
        <v>0</v>
      </c>
      <c r="BL15" s="2">
        <f t="shared" si="42"/>
        <v>0</v>
      </c>
      <c r="BM15" s="2">
        <f t="shared" si="43"/>
        <v>0</v>
      </c>
      <c r="BN15" s="25"/>
      <c r="BO15" s="25"/>
      <c r="BP15" s="37">
        <f t="shared" si="44"/>
        <v>0</v>
      </c>
      <c r="BR15" s="37">
        <f t="shared" si="45"/>
        <v>38.5</v>
      </c>
      <c r="BU15" t="s">
        <v>64</v>
      </c>
      <c r="BV15" s="25">
        <v>1</v>
      </c>
      <c r="BW15" s="25">
        <v>6</v>
      </c>
      <c r="BX15" s="25">
        <v>1</v>
      </c>
      <c r="BY15" s="25">
        <v>3</v>
      </c>
      <c r="BZ15" s="25">
        <v>1</v>
      </c>
      <c r="CA15" s="25">
        <v>1</v>
      </c>
      <c r="CB15" s="2">
        <f t="shared" si="46"/>
        <v>1</v>
      </c>
      <c r="CC15" s="2">
        <f t="shared" si="47"/>
        <v>1</v>
      </c>
      <c r="CD15" s="2">
        <f t="shared" si="48"/>
        <v>1.5</v>
      </c>
      <c r="CE15" s="24" t="s">
        <v>124</v>
      </c>
    </row>
    <row r="16" spans="1:83" x14ac:dyDescent="0.25">
      <c r="B16" s="2" t="s">
        <v>10</v>
      </c>
      <c r="D16">
        <v>0</v>
      </c>
      <c r="E16" s="24" t="s">
        <v>125</v>
      </c>
      <c r="F16" s="25">
        <v>6</v>
      </c>
      <c r="G16" s="25">
        <v>35</v>
      </c>
      <c r="H16" s="25">
        <v>6</v>
      </c>
      <c r="I16" s="25">
        <v>19</v>
      </c>
      <c r="J16" s="2">
        <f t="shared" si="24"/>
        <v>12.5</v>
      </c>
      <c r="K16" s="2">
        <f t="shared" si="25"/>
        <v>8</v>
      </c>
      <c r="L16" s="27"/>
      <c r="M16" s="25"/>
      <c r="N16" s="25"/>
      <c r="O16" s="25"/>
      <c r="P16" s="25"/>
      <c r="Q16" s="25"/>
      <c r="R16" s="2">
        <f t="shared" si="26"/>
        <v>0</v>
      </c>
      <c r="S16" s="2">
        <f t="shared" si="27"/>
        <v>0</v>
      </c>
      <c r="T16" s="2">
        <f t="shared" si="28"/>
        <v>0</v>
      </c>
      <c r="U16" s="25"/>
      <c r="V16" s="25"/>
      <c r="W16" s="25"/>
      <c r="X16" s="25"/>
      <c r="Y16" s="25"/>
      <c r="Z16" s="25"/>
      <c r="AA16" s="2">
        <f t="shared" si="29"/>
        <v>0</v>
      </c>
      <c r="AB16" s="2">
        <f t="shared" si="30"/>
        <v>0</v>
      </c>
      <c r="AC16" s="2">
        <f t="shared" si="31"/>
        <v>0</v>
      </c>
      <c r="AD16" s="25"/>
      <c r="AE16" s="25"/>
      <c r="AF16" s="25"/>
      <c r="AG16" s="25"/>
      <c r="AH16" s="25"/>
      <c r="AI16" s="25"/>
      <c r="AJ16" s="2">
        <f t="shared" si="32"/>
        <v>0</v>
      </c>
      <c r="AK16" s="2">
        <f t="shared" si="33"/>
        <v>0</v>
      </c>
      <c r="AL16" s="2">
        <f t="shared" si="34"/>
        <v>0</v>
      </c>
      <c r="AM16" s="25"/>
      <c r="AN16" s="25"/>
      <c r="AO16" s="25"/>
      <c r="AP16" s="25"/>
      <c r="AQ16" s="25"/>
      <c r="AR16" s="25"/>
      <c r="AS16" s="2">
        <f t="shared" si="35"/>
        <v>0</v>
      </c>
      <c r="AT16" s="2">
        <f t="shared" si="36"/>
        <v>0</v>
      </c>
      <c r="AU16" s="2">
        <f t="shared" si="37"/>
        <v>0</v>
      </c>
      <c r="AV16" s="25"/>
      <c r="AW16" s="25"/>
      <c r="AX16" s="25"/>
      <c r="AY16" s="25"/>
      <c r="AZ16" s="25"/>
      <c r="BA16" s="25"/>
      <c r="BB16" s="2">
        <f t="shared" si="38"/>
        <v>0</v>
      </c>
      <c r="BC16" s="2">
        <f t="shared" si="39"/>
        <v>0</v>
      </c>
      <c r="BD16" s="2">
        <f t="shared" si="40"/>
        <v>0</v>
      </c>
      <c r="BE16" s="25"/>
      <c r="BF16" s="25"/>
      <c r="BG16" s="25"/>
      <c r="BH16" s="25"/>
      <c r="BI16" s="25"/>
      <c r="BJ16" s="25"/>
      <c r="BK16" s="2">
        <f t="shared" si="41"/>
        <v>0</v>
      </c>
      <c r="BL16" s="2">
        <f t="shared" si="42"/>
        <v>0</v>
      </c>
      <c r="BM16" s="2">
        <f t="shared" si="43"/>
        <v>0</v>
      </c>
      <c r="BN16" s="25"/>
      <c r="BO16" s="25"/>
      <c r="BP16" s="37">
        <f t="shared" si="44"/>
        <v>0</v>
      </c>
      <c r="BR16" s="37">
        <f t="shared" si="45"/>
        <v>20.5</v>
      </c>
      <c r="BV16" s="25"/>
      <c r="BW16" s="25"/>
      <c r="BX16" s="25"/>
      <c r="BY16" s="25"/>
      <c r="BZ16" s="25"/>
      <c r="CA16" s="25"/>
      <c r="CB16" s="2">
        <f t="shared" si="46"/>
        <v>0</v>
      </c>
      <c r="CC16" s="2">
        <f t="shared" si="47"/>
        <v>0</v>
      </c>
      <c r="CD16" s="2">
        <f t="shared" si="48"/>
        <v>0</v>
      </c>
      <c r="CE16" s="24" t="s">
        <v>125</v>
      </c>
    </row>
    <row r="17" spans="2:83" x14ac:dyDescent="0.25">
      <c r="B17" s="8">
        <f>B11/B14</f>
        <v>0.45450936309968393</v>
      </c>
      <c r="D17">
        <v>0</v>
      </c>
      <c r="E17" s="24" t="s">
        <v>126</v>
      </c>
      <c r="F17" s="25">
        <v>12</v>
      </c>
      <c r="G17" s="25">
        <v>66</v>
      </c>
      <c r="H17" s="25">
        <v>11</v>
      </c>
      <c r="I17" s="25">
        <v>32</v>
      </c>
      <c r="J17" s="2">
        <f t="shared" si="24"/>
        <v>21.5</v>
      </c>
      <c r="K17" s="2">
        <f t="shared" si="25"/>
        <v>17.5</v>
      </c>
      <c r="L17" s="27"/>
      <c r="M17" s="25"/>
      <c r="N17" s="25"/>
      <c r="O17" s="25"/>
      <c r="P17" s="25"/>
      <c r="Q17" s="25"/>
      <c r="R17" s="2">
        <f t="shared" si="26"/>
        <v>0</v>
      </c>
      <c r="S17" s="2">
        <f t="shared" si="27"/>
        <v>0</v>
      </c>
      <c r="T17" s="2">
        <f t="shared" si="28"/>
        <v>0</v>
      </c>
      <c r="U17" s="25"/>
      <c r="V17" s="25"/>
      <c r="W17" s="25"/>
      <c r="X17" s="25"/>
      <c r="Y17" s="25"/>
      <c r="Z17" s="25"/>
      <c r="AA17" s="2">
        <f t="shared" si="29"/>
        <v>0</v>
      </c>
      <c r="AB17" s="2">
        <f t="shared" si="30"/>
        <v>0</v>
      </c>
      <c r="AC17" s="2">
        <f t="shared" si="31"/>
        <v>0</v>
      </c>
      <c r="AD17" s="25"/>
      <c r="AE17" s="25"/>
      <c r="AF17" s="25"/>
      <c r="AG17" s="25"/>
      <c r="AH17" s="25"/>
      <c r="AI17" s="25"/>
      <c r="AJ17" s="2">
        <f t="shared" si="32"/>
        <v>0</v>
      </c>
      <c r="AK17" s="2">
        <f t="shared" si="33"/>
        <v>0</v>
      </c>
      <c r="AL17" s="2">
        <f t="shared" si="34"/>
        <v>0</v>
      </c>
      <c r="AM17" s="25"/>
      <c r="AN17" s="25"/>
      <c r="AO17" s="25"/>
      <c r="AP17" s="25"/>
      <c r="AQ17" s="25"/>
      <c r="AR17" s="25"/>
      <c r="AS17" s="2">
        <f t="shared" si="35"/>
        <v>0</v>
      </c>
      <c r="AT17" s="2">
        <f t="shared" si="36"/>
        <v>0</v>
      </c>
      <c r="AU17" s="2">
        <f t="shared" si="37"/>
        <v>0</v>
      </c>
      <c r="AV17" s="25"/>
      <c r="AW17" s="25"/>
      <c r="AX17" s="25"/>
      <c r="AY17" s="25"/>
      <c r="AZ17" s="25"/>
      <c r="BA17" s="25"/>
      <c r="BB17" s="2">
        <f t="shared" si="38"/>
        <v>0</v>
      </c>
      <c r="BC17" s="2">
        <f t="shared" si="39"/>
        <v>0</v>
      </c>
      <c r="BD17" s="2">
        <f t="shared" si="40"/>
        <v>0</v>
      </c>
      <c r="BE17" s="25"/>
      <c r="BF17" s="25"/>
      <c r="BG17" s="25"/>
      <c r="BH17" s="25"/>
      <c r="BI17" s="25"/>
      <c r="BJ17" s="25"/>
      <c r="BK17" s="2">
        <f t="shared" si="41"/>
        <v>0</v>
      </c>
      <c r="BL17" s="2">
        <f t="shared" si="42"/>
        <v>0</v>
      </c>
      <c r="BM17" s="2">
        <f t="shared" si="43"/>
        <v>0</v>
      </c>
      <c r="BN17" s="25"/>
      <c r="BO17" s="25"/>
      <c r="BP17" s="37">
        <f t="shared" si="44"/>
        <v>0</v>
      </c>
      <c r="BR17" s="37">
        <f t="shared" si="45"/>
        <v>39</v>
      </c>
      <c r="BV17" s="25"/>
      <c r="BW17" s="25"/>
      <c r="BX17" s="25"/>
      <c r="BY17" s="25"/>
      <c r="BZ17" s="25"/>
      <c r="CA17" s="25"/>
      <c r="CB17" s="2">
        <f t="shared" si="46"/>
        <v>0</v>
      </c>
      <c r="CC17" s="2">
        <f t="shared" si="47"/>
        <v>0</v>
      </c>
      <c r="CD17" s="2">
        <f t="shared" si="48"/>
        <v>0</v>
      </c>
      <c r="CE17" s="24" t="s">
        <v>126</v>
      </c>
    </row>
    <row r="18" spans="2:83" x14ac:dyDescent="0.25">
      <c r="B18" s="2"/>
      <c r="D18">
        <v>10</v>
      </c>
      <c r="E18" s="24" t="s">
        <v>127</v>
      </c>
      <c r="F18" s="25">
        <v>4</v>
      </c>
      <c r="G18" s="25">
        <v>15</v>
      </c>
      <c r="H18" s="25">
        <v>3</v>
      </c>
      <c r="I18" s="25">
        <v>4</v>
      </c>
      <c r="J18" s="2">
        <f t="shared" si="24"/>
        <v>3.5</v>
      </c>
      <c r="K18" s="2">
        <f t="shared" si="25"/>
        <v>6</v>
      </c>
      <c r="L18" s="27"/>
      <c r="M18" s="25"/>
      <c r="N18" s="25"/>
      <c r="O18" s="25"/>
      <c r="P18" s="25"/>
      <c r="Q18" s="25"/>
      <c r="R18" s="2">
        <f t="shared" si="26"/>
        <v>0</v>
      </c>
      <c r="S18" s="2">
        <f t="shared" si="27"/>
        <v>0</v>
      </c>
      <c r="T18" s="2">
        <f t="shared" si="28"/>
        <v>0</v>
      </c>
      <c r="U18" s="25"/>
      <c r="V18" s="25"/>
      <c r="W18" s="25"/>
      <c r="X18" s="25"/>
      <c r="Y18" s="25"/>
      <c r="Z18" s="25"/>
      <c r="AA18" s="2">
        <f t="shared" si="29"/>
        <v>0</v>
      </c>
      <c r="AB18" s="2">
        <f t="shared" si="30"/>
        <v>0</v>
      </c>
      <c r="AC18" s="2">
        <f t="shared" si="31"/>
        <v>0</v>
      </c>
      <c r="AD18" s="25"/>
      <c r="AE18" s="25"/>
      <c r="AF18" s="25"/>
      <c r="AG18" s="25"/>
      <c r="AH18" s="25"/>
      <c r="AI18" s="25"/>
      <c r="AJ18" s="2">
        <f t="shared" si="32"/>
        <v>0</v>
      </c>
      <c r="AK18" s="2">
        <f t="shared" si="33"/>
        <v>0</v>
      </c>
      <c r="AL18" s="2">
        <f t="shared" si="34"/>
        <v>0</v>
      </c>
      <c r="AM18" s="25"/>
      <c r="AN18" s="25"/>
      <c r="AO18" s="25"/>
      <c r="AP18" s="25"/>
      <c r="AQ18" s="25"/>
      <c r="AR18" s="25"/>
      <c r="AS18" s="2">
        <f t="shared" si="35"/>
        <v>0</v>
      </c>
      <c r="AT18" s="2">
        <f t="shared" si="36"/>
        <v>0</v>
      </c>
      <c r="AU18" s="2">
        <f t="shared" si="37"/>
        <v>0</v>
      </c>
      <c r="AV18" s="25"/>
      <c r="AW18" s="25"/>
      <c r="AX18" s="25"/>
      <c r="AY18" s="25"/>
      <c r="AZ18" s="25"/>
      <c r="BA18" s="25"/>
      <c r="BB18" s="2">
        <f t="shared" si="38"/>
        <v>0</v>
      </c>
      <c r="BC18" s="2">
        <f t="shared" si="39"/>
        <v>0</v>
      </c>
      <c r="BD18" s="2">
        <f t="shared" si="40"/>
        <v>0</v>
      </c>
      <c r="BE18" s="25"/>
      <c r="BF18" s="25"/>
      <c r="BG18" s="25"/>
      <c r="BH18" s="25"/>
      <c r="BI18" s="25"/>
      <c r="BJ18" s="25"/>
      <c r="BK18" s="2">
        <f t="shared" si="41"/>
        <v>0</v>
      </c>
      <c r="BL18" s="2">
        <f t="shared" si="42"/>
        <v>0</v>
      </c>
      <c r="BM18" s="2">
        <f t="shared" si="43"/>
        <v>0</v>
      </c>
      <c r="BN18" s="25"/>
      <c r="BO18" s="25"/>
      <c r="BP18" s="37">
        <f t="shared" si="44"/>
        <v>0</v>
      </c>
      <c r="BR18" s="37">
        <f t="shared" si="45"/>
        <v>9.5</v>
      </c>
      <c r="BU18" t="s">
        <v>65</v>
      </c>
      <c r="BV18" s="25">
        <v>1</v>
      </c>
      <c r="BW18" s="25">
        <v>4</v>
      </c>
      <c r="BX18" s="25">
        <v>1</v>
      </c>
      <c r="BY18" s="25">
        <v>1</v>
      </c>
      <c r="BZ18" s="25">
        <v>1</v>
      </c>
      <c r="CA18" s="25">
        <v>1</v>
      </c>
      <c r="CB18" s="2">
        <f t="shared" si="46"/>
        <v>1</v>
      </c>
      <c r="CC18" s="2">
        <f t="shared" si="47"/>
        <v>0</v>
      </c>
      <c r="CD18" s="2">
        <f t="shared" si="48"/>
        <v>1.5</v>
      </c>
      <c r="CE18" s="24" t="s">
        <v>127</v>
      </c>
    </row>
    <row r="19" spans="2:83" x14ac:dyDescent="0.25">
      <c r="B19" s="2" t="s">
        <v>11</v>
      </c>
      <c r="D19">
        <v>10</v>
      </c>
      <c r="E19" s="24" t="s">
        <v>128</v>
      </c>
      <c r="F19" s="25"/>
      <c r="G19" s="25"/>
      <c r="H19" s="25"/>
      <c r="I19" s="25"/>
      <c r="J19" s="2">
        <f t="shared" si="24"/>
        <v>0</v>
      </c>
      <c r="K19" s="2">
        <f t="shared" si="25"/>
        <v>0</v>
      </c>
      <c r="L19" s="25">
        <v>1</v>
      </c>
      <c r="M19" s="25">
        <v>6</v>
      </c>
      <c r="N19" s="25">
        <v>1</v>
      </c>
      <c r="O19" s="25">
        <v>1</v>
      </c>
      <c r="P19" s="25"/>
      <c r="Q19" s="25"/>
      <c r="R19" s="2">
        <f t="shared" si="26"/>
        <v>0</v>
      </c>
      <c r="S19" s="2">
        <f t="shared" si="27"/>
        <v>1</v>
      </c>
      <c r="T19" s="2">
        <f t="shared" si="28"/>
        <v>2.5</v>
      </c>
      <c r="U19" s="25">
        <v>1</v>
      </c>
      <c r="V19" s="25">
        <v>3</v>
      </c>
      <c r="W19" s="25">
        <v>1</v>
      </c>
      <c r="X19" s="25">
        <v>1</v>
      </c>
      <c r="Y19" s="25"/>
      <c r="Z19" s="25"/>
      <c r="AA19" s="2">
        <f t="shared" si="29"/>
        <v>0</v>
      </c>
      <c r="AB19" s="2">
        <f t="shared" si="30"/>
        <v>1</v>
      </c>
      <c r="AC19" s="2">
        <f t="shared" si="31"/>
        <v>1</v>
      </c>
      <c r="AD19" s="25">
        <v>1</v>
      </c>
      <c r="AE19" s="25">
        <v>2</v>
      </c>
      <c r="AF19" s="25"/>
      <c r="AG19" s="25"/>
      <c r="AH19" s="25"/>
      <c r="AI19" s="25"/>
      <c r="AJ19" s="2">
        <f t="shared" si="32"/>
        <v>0</v>
      </c>
      <c r="AK19" s="2">
        <f t="shared" si="33"/>
        <v>0</v>
      </c>
      <c r="AL19" s="2">
        <f t="shared" si="34"/>
        <v>1.5</v>
      </c>
      <c r="AM19" s="25">
        <v>1</v>
      </c>
      <c r="AN19" s="25">
        <v>5</v>
      </c>
      <c r="AO19" s="25">
        <v>1</v>
      </c>
      <c r="AP19" s="25">
        <v>4</v>
      </c>
      <c r="AQ19" s="25">
        <v>1</v>
      </c>
      <c r="AR19" s="25">
        <v>2</v>
      </c>
      <c r="AS19" s="2">
        <f t="shared" si="35"/>
        <v>1.5</v>
      </c>
      <c r="AT19" s="2">
        <f t="shared" si="36"/>
        <v>1</v>
      </c>
      <c r="AU19" s="2">
        <f t="shared" si="37"/>
        <v>0.5</v>
      </c>
      <c r="AV19" s="25"/>
      <c r="AW19" s="25"/>
      <c r="AX19" s="25"/>
      <c r="AY19" s="25"/>
      <c r="AZ19" s="25"/>
      <c r="BA19" s="25"/>
      <c r="BB19" s="2">
        <f t="shared" si="38"/>
        <v>0</v>
      </c>
      <c r="BC19" s="2">
        <f t="shared" si="39"/>
        <v>0</v>
      </c>
      <c r="BD19" s="2">
        <f t="shared" si="40"/>
        <v>0</v>
      </c>
      <c r="BE19" s="25"/>
      <c r="BF19" s="25"/>
      <c r="BG19" s="25"/>
      <c r="BH19" s="25"/>
      <c r="BI19" s="25"/>
      <c r="BJ19" s="25"/>
      <c r="BK19" s="2">
        <f t="shared" si="41"/>
        <v>0</v>
      </c>
      <c r="BL19" s="2">
        <f t="shared" si="42"/>
        <v>0</v>
      </c>
      <c r="BM19" s="2">
        <f t="shared" si="43"/>
        <v>0</v>
      </c>
      <c r="BN19" s="25"/>
      <c r="BO19" s="25"/>
      <c r="BP19" s="37">
        <f t="shared" si="44"/>
        <v>0</v>
      </c>
      <c r="BR19" s="37">
        <f t="shared" si="45"/>
        <v>10</v>
      </c>
      <c r="BU19" t="s">
        <v>66</v>
      </c>
      <c r="BV19" s="25">
        <v>1</v>
      </c>
      <c r="BW19" s="25">
        <v>4</v>
      </c>
      <c r="BX19" s="25">
        <v>1</v>
      </c>
      <c r="BY19" s="25">
        <v>4</v>
      </c>
      <c r="BZ19" s="25">
        <v>1</v>
      </c>
      <c r="CA19" s="25">
        <v>4</v>
      </c>
      <c r="CB19" s="2">
        <f t="shared" si="46"/>
        <v>2.5</v>
      </c>
      <c r="CC19" s="2">
        <f t="shared" si="47"/>
        <v>0</v>
      </c>
      <c r="CD19" s="2">
        <f t="shared" si="48"/>
        <v>0</v>
      </c>
      <c r="CE19" s="24" t="s">
        <v>128</v>
      </c>
    </row>
    <row r="20" spans="2:83" x14ac:dyDescent="0.25">
      <c r="B20" s="8">
        <f>(B17*2)/((SQRT(B24)))</f>
        <v>8.7878157184273817E-2</v>
      </c>
      <c r="D20">
        <v>10</v>
      </c>
      <c r="E20" s="24" t="s">
        <v>129</v>
      </c>
      <c r="F20" s="25">
        <v>2</v>
      </c>
      <c r="G20" s="25">
        <v>9</v>
      </c>
      <c r="H20" s="25">
        <v>2</v>
      </c>
      <c r="I20" s="25">
        <v>6</v>
      </c>
      <c r="J20" s="2">
        <f t="shared" si="24"/>
        <v>4</v>
      </c>
      <c r="K20" s="2">
        <f t="shared" si="25"/>
        <v>1.5</v>
      </c>
      <c r="L20" s="25">
        <v>5</v>
      </c>
      <c r="M20" s="25">
        <v>25</v>
      </c>
      <c r="N20" s="25">
        <v>2</v>
      </c>
      <c r="O20" s="25">
        <v>5</v>
      </c>
      <c r="P20" s="25"/>
      <c r="Q20" s="25"/>
      <c r="R20" s="2">
        <f t="shared" si="26"/>
        <v>0</v>
      </c>
      <c r="S20" s="2">
        <f t="shared" si="27"/>
        <v>3.5</v>
      </c>
      <c r="T20" s="2">
        <f t="shared" si="28"/>
        <v>11.5</v>
      </c>
      <c r="U20" s="25"/>
      <c r="V20" s="25"/>
      <c r="W20" s="25"/>
      <c r="X20" s="25"/>
      <c r="Y20" s="25"/>
      <c r="Z20" s="25"/>
      <c r="AA20" s="2">
        <f t="shared" si="29"/>
        <v>0</v>
      </c>
      <c r="AB20" s="2">
        <f t="shared" si="30"/>
        <v>0</v>
      </c>
      <c r="AC20" s="2">
        <f t="shared" si="31"/>
        <v>0</v>
      </c>
      <c r="AD20" s="25">
        <v>7</v>
      </c>
      <c r="AE20" s="25">
        <v>17</v>
      </c>
      <c r="AF20" s="25"/>
      <c r="AG20" s="25"/>
      <c r="AH20" s="25"/>
      <c r="AI20" s="25"/>
      <c r="AJ20" s="2">
        <f t="shared" si="32"/>
        <v>0</v>
      </c>
      <c r="AK20" s="2">
        <f t="shared" si="33"/>
        <v>0</v>
      </c>
      <c r="AL20" s="2">
        <f t="shared" si="34"/>
        <v>12</v>
      </c>
      <c r="AM20" s="25"/>
      <c r="AN20" s="25"/>
      <c r="AO20" s="25"/>
      <c r="AP20" s="25"/>
      <c r="AQ20" s="25"/>
      <c r="AR20" s="25"/>
      <c r="AS20" s="2">
        <f t="shared" si="35"/>
        <v>0</v>
      </c>
      <c r="AT20" s="2">
        <f t="shared" si="36"/>
        <v>0</v>
      </c>
      <c r="AU20" s="2">
        <f t="shared" si="37"/>
        <v>0</v>
      </c>
      <c r="AV20" s="25"/>
      <c r="AW20" s="25"/>
      <c r="AX20" s="25"/>
      <c r="AY20" s="25"/>
      <c r="AZ20" s="25"/>
      <c r="BA20" s="25"/>
      <c r="BB20" s="2">
        <f t="shared" si="38"/>
        <v>0</v>
      </c>
      <c r="BC20" s="2">
        <f t="shared" si="39"/>
        <v>0</v>
      </c>
      <c r="BD20" s="2">
        <f t="shared" si="40"/>
        <v>0</v>
      </c>
      <c r="BE20" s="25"/>
      <c r="BF20" s="25"/>
      <c r="BG20" s="25"/>
      <c r="BH20" s="25"/>
      <c r="BI20" s="25"/>
      <c r="BJ20" s="25"/>
      <c r="BK20" s="2">
        <f t="shared" si="41"/>
        <v>0</v>
      </c>
      <c r="BL20" s="2">
        <f t="shared" si="42"/>
        <v>0</v>
      </c>
      <c r="BM20" s="2">
        <f t="shared" si="43"/>
        <v>0</v>
      </c>
      <c r="BN20" s="25"/>
      <c r="BO20" s="25"/>
      <c r="BP20" s="37">
        <f t="shared" si="44"/>
        <v>0</v>
      </c>
      <c r="BR20" s="37">
        <f t="shared" si="45"/>
        <v>32.5</v>
      </c>
      <c r="BU20" t="s">
        <v>65</v>
      </c>
      <c r="BV20" s="25">
        <v>1</v>
      </c>
      <c r="BW20" s="25">
        <v>5</v>
      </c>
      <c r="BX20" s="25">
        <v>1</v>
      </c>
      <c r="BY20" s="25">
        <v>3</v>
      </c>
      <c r="BZ20" s="25">
        <v>1</v>
      </c>
      <c r="CA20" s="25">
        <v>3</v>
      </c>
      <c r="CB20" s="2">
        <f t="shared" si="46"/>
        <v>2</v>
      </c>
      <c r="CC20" s="2">
        <f t="shared" si="47"/>
        <v>0</v>
      </c>
      <c r="CD20" s="2">
        <f t="shared" si="48"/>
        <v>1</v>
      </c>
      <c r="CE20" s="24" t="s">
        <v>129</v>
      </c>
    </row>
    <row r="21" spans="2:83" x14ac:dyDescent="0.25">
      <c r="B21" s="2"/>
      <c r="D21">
        <v>20</v>
      </c>
      <c r="E21" s="24" t="s">
        <v>130</v>
      </c>
      <c r="F21" s="25">
        <v>4</v>
      </c>
      <c r="G21" s="25">
        <v>23</v>
      </c>
      <c r="H21" s="25">
        <v>4</v>
      </c>
      <c r="I21" s="25">
        <v>8</v>
      </c>
      <c r="J21" s="2">
        <f t="shared" si="24"/>
        <v>6</v>
      </c>
      <c r="K21" s="2">
        <f t="shared" si="25"/>
        <v>7.5</v>
      </c>
      <c r="L21" s="25"/>
      <c r="M21" s="25"/>
      <c r="N21" s="25"/>
      <c r="O21" s="25"/>
      <c r="P21" s="25"/>
      <c r="Q21" s="25"/>
      <c r="R21" s="2">
        <f t="shared" si="26"/>
        <v>0</v>
      </c>
      <c r="S21" s="2">
        <f t="shared" si="27"/>
        <v>0</v>
      </c>
      <c r="T21" s="2">
        <f t="shared" si="28"/>
        <v>0</v>
      </c>
      <c r="U21" s="25"/>
      <c r="V21" s="25"/>
      <c r="W21" s="25"/>
      <c r="X21" s="25"/>
      <c r="Y21" s="25"/>
      <c r="Z21" s="25"/>
      <c r="AA21" s="2">
        <f t="shared" si="29"/>
        <v>0</v>
      </c>
      <c r="AB21" s="2">
        <f t="shared" si="30"/>
        <v>0</v>
      </c>
      <c r="AC21" s="2">
        <f t="shared" si="31"/>
        <v>0</v>
      </c>
      <c r="AD21" s="25">
        <v>2</v>
      </c>
      <c r="AE21" s="25">
        <v>6</v>
      </c>
      <c r="AF21" s="25">
        <v>2</v>
      </c>
      <c r="AG21" s="25">
        <v>3</v>
      </c>
      <c r="AH21" s="25">
        <v>1</v>
      </c>
      <c r="AI21" s="25">
        <v>2</v>
      </c>
      <c r="AJ21" s="2">
        <f t="shared" si="32"/>
        <v>1.5</v>
      </c>
      <c r="AK21" s="2">
        <f t="shared" si="33"/>
        <v>1</v>
      </c>
      <c r="AL21" s="2">
        <f t="shared" si="34"/>
        <v>1.5</v>
      </c>
      <c r="AM21" s="25"/>
      <c r="AN21" s="25"/>
      <c r="AO21" s="25"/>
      <c r="AP21" s="25"/>
      <c r="AQ21" s="25"/>
      <c r="AR21" s="25"/>
      <c r="AS21" s="2">
        <f t="shared" si="35"/>
        <v>0</v>
      </c>
      <c r="AT21" s="2">
        <f t="shared" si="36"/>
        <v>0</v>
      </c>
      <c r="AU21" s="2">
        <f t="shared" si="37"/>
        <v>0</v>
      </c>
      <c r="AV21" s="25">
        <v>2</v>
      </c>
      <c r="AW21" s="25">
        <v>12</v>
      </c>
      <c r="AX21" s="25">
        <v>2</v>
      </c>
      <c r="AY21" s="25">
        <v>5</v>
      </c>
      <c r="AZ21" s="25">
        <v>2</v>
      </c>
      <c r="BA21" s="25">
        <v>5</v>
      </c>
      <c r="BB21" s="2">
        <f t="shared" si="38"/>
        <v>3.5</v>
      </c>
      <c r="BC21" s="2">
        <f t="shared" si="39"/>
        <v>0</v>
      </c>
      <c r="BD21" s="2">
        <f t="shared" si="40"/>
        <v>3.5</v>
      </c>
      <c r="BE21" s="25"/>
      <c r="BF21" s="25"/>
      <c r="BG21" s="25"/>
      <c r="BH21" s="25"/>
      <c r="BI21" s="25"/>
      <c r="BJ21" s="25"/>
      <c r="BK21" s="2">
        <f t="shared" si="41"/>
        <v>0</v>
      </c>
      <c r="BL21" s="2">
        <f t="shared" si="42"/>
        <v>0</v>
      </c>
      <c r="BM21" s="2">
        <f t="shared" si="43"/>
        <v>0</v>
      </c>
      <c r="BN21" s="25"/>
      <c r="BO21" s="25"/>
      <c r="BP21" s="37">
        <f t="shared" si="44"/>
        <v>0</v>
      </c>
      <c r="BR21" s="37">
        <f t="shared" si="45"/>
        <v>24.5</v>
      </c>
      <c r="BU21" t="s">
        <v>67</v>
      </c>
      <c r="BV21" s="25">
        <v>2</v>
      </c>
      <c r="BW21" s="25">
        <v>9</v>
      </c>
      <c r="BX21" s="25"/>
      <c r="BY21" s="25"/>
      <c r="BZ21" s="25"/>
      <c r="CA21" s="25"/>
      <c r="CB21" s="2">
        <f t="shared" si="46"/>
        <v>0</v>
      </c>
      <c r="CC21" s="2">
        <f t="shared" si="47"/>
        <v>0</v>
      </c>
      <c r="CD21" s="2">
        <f t="shared" si="48"/>
        <v>5.5</v>
      </c>
      <c r="CE21" s="24" t="s">
        <v>130</v>
      </c>
    </row>
    <row r="22" spans="2:83" x14ac:dyDescent="0.25">
      <c r="B22" s="2" t="s">
        <v>12</v>
      </c>
      <c r="D22">
        <v>20</v>
      </c>
      <c r="E22" s="24" t="s">
        <v>131</v>
      </c>
      <c r="F22" s="25">
        <v>8</v>
      </c>
      <c r="G22" s="25">
        <v>51</v>
      </c>
      <c r="H22" s="25">
        <v>8</v>
      </c>
      <c r="I22" s="25">
        <v>21</v>
      </c>
      <c r="J22" s="2">
        <f t="shared" si="24"/>
        <v>14.5</v>
      </c>
      <c r="K22" s="2">
        <f t="shared" si="25"/>
        <v>15</v>
      </c>
      <c r="L22" s="25"/>
      <c r="M22" s="25"/>
      <c r="N22" s="25"/>
      <c r="O22" s="25"/>
      <c r="P22" s="25"/>
      <c r="Q22" s="25"/>
      <c r="R22" s="2">
        <f t="shared" si="26"/>
        <v>0</v>
      </c>
      <c r="S22" s="2">
        <f t="shared" si="27"/>
        <v>0</v>
      </c>
      <c r="T22" s="2">
        <f t="shared" si="28"/>
        <v>0</v>
      </c>
      <c r="U22" s="25"/>
      <c r="V22" s="25"/>
      <c r="W22" s="25"/>
      <c r="X22" s="25"/>
      <c r="Y22" s="25"/>
      <c r="Z22" s="25"/>
      <c r="AA22" s="2">
        <f t="shared" si="29"/>
        <v>0</v>
      </c>
      <c r="AB22" s="2">
        <f t="shared" si="30"/>
        <v>0</v>
      </c>
      <c r="AC22" s="2">
        <f t="shared" si="31"/>
        <v>0</v>
      </c>
      <c r="AD22" s="25">
        <v>5</v>
      </c>
      <c r="AE22" s="25">
        <v>16</v>
      </c>
      <c r="AF22" s="25">
        <v>1</v>
      </c>
      <c r="AG22" s="25">
        <v>3</v>
      </c>
      <c r="AH22" s="25">
        <v>1</v>
      </c>
      <c r="AI22" s="25">
        <v>1</v>
      </c>
      <c r="AJ22" s="2">
        <f t="shared" si="32"/>
        <v>1</v>
      </c>
      <c r="AK22" s="2">
        <f t="shared" si="33"/>
        <v>1</v>
      </c>
      <c r="AL22" s="2">
        <f t="shared" si="34"/>
        <v>8.5</v>
      </c>
      <c r="AM22" s="25">
        <v>5</v>
      </c>
      <c r="AN22" s="25">
        <v>31</v>
      </c>
      <c r="AO22" s="25">
        <v>5</v>
      </c>
      <c r="AP22" s="25">
        <v>13</v>
      </c>
      <c r="AQ22" s="25">
        <v>3</v>
      </c>
      <c r="AR22" s="25">
        <v>6</v>
      </c>
      <c r="AS22" s="2">
        <f t="shared" si="35"/>
        <v>4.5</v>
      </c>
      <c r="AT22" s="2">
        <f t="shared" si="36"/>
        <v>4.5</v>
      </c>
      <c r="AU22" s="2">
        <f t="shared" si="37"/>
        <v>9</v>
      </c>
      <c r="AV22" s="25"/>
      <c r="AW22" s="25"/>
      <c r="AX22" s="25"/>
      <c r="AY22" s="25"/>
      <c r="AZ22" s="25"/>
      <c r="BA22" s="25"/>
      <c r="BB22" s="2">
        <f t="shared" si="38"/>
        <v>0</v>
      </c>
      <c r="BC22" s="2">
        <f t="shared" si="39"/>
        <v>0</v>
      </c>
      <c r="BD22" s="2">
        <f t="shared" si="40"/>
        <v>0</v>
      </c>
      <c r="BE22" s="25"/>
      <c r="BF22" s="25"/>
      <c r="BG22" s="25"/>
      <c r="BH22" s="25"/>
      <c r="BI22" s="25"/>
      <c r="BJ22" s="25"/>
      <c r="BK22" s="2">
        <f t="shared" si="41"/>
        <v>0</v>
      </c>
      <c r="BL22" s="2">
        <f t="shared" si="42"/>
        <v>0</v>
      </c>
      <c r="BM22" s="2">
        <f t="shared" si="43"/>
        <v>0</v>
      </c>
      <c r="BN22" s="25"/>
      <c r="BO22" s="25"/>
      <c r="BP22" s="37">
        <f t="shared" si="44"/>
        <v>0</v>
      </c>
      <c r="BR22" s="37">
        <f t="shared" si="45"/>
        <v>58</v>
      </c>
      <c r="BU22" t="s">
        <v>65</v>
      </c>
      <c r="BV22" s="25">
        <v>1</v>
      </c>
      <c r="BW22" s="25">
        <v>5</v>
      </c>
      <c r="BX22" s="25">
        <v>1</v>
      </c>
      <c r="BY22" s="25">
        <v>4</v>
      </c>
      <c r="BZ22" s="25">
        <v>1</v>
      </c>
      <c r="CA22" s="25">
        <v>3</v>
      </c>
      <c r="CB22" s="2">
        <f t="shared" si="46"/>
        <v>2</v>
      </c>
      <c r="CC22" s="2">
        <f t="shared" si="47"/>
        <v>0.5</v>
      </c>
      <c r="CD22" s="2">
        <f t="shared" si="48"/>
        <v>0.5</v>
      </c>
      <c r="CE22" s="24" t="s">
        <v>131</v>
      </c>
    </row>
    <row r="23" spans="2:83" x14ac:dyDescent="0.25">
      <c r="B23" s="2"/>
      <c r="D23">
        <v>10</v>
      </c>
      <c r="E23" s="24" t="s">
        <v>132</v>
      </c>
      <c r="F23" s="25">
        <v>8</v>
      </c>
      <c r="G23" s="25">
        <v>56</v>
      </c>
      <c r="H23" s="25">
        <v>8</v>
      </c>
      <c r="I23" s="25">
        <v>40</v>
      </c>
      <c r="J23" s="2">
        <f t="shared" si="24"/>
        <v>24</v>
      </c>
      <c r="K23" s="2">
        <f t="shared" si="25"/>
        <v>8</v>
      </c>
      <c r="L23" s="25"/>
      <c r="M23" s="25"/>
      <c r="N23" s="25"/>
      <c r="O23" s="25"/>
      <c r="P23" s="25"/>
      <c r="Q23" s="25"/>
      <c r="R23" s="2">
        <f t="shared" si="26"/>
        <v>0</v>
      </c>
      <c r="S23" s="2">
        <f t="shared" si="27"/>
        <v>0</v>
      </c>
      <c r="T23" s="2">
        <f t="shared" si="28"/>
        <v>0</v>
      </c>
      <c r="U23" s="25">
        <v>2</v>
      </c>
      <c r="V23" s="25">
        <v>14</v>
      </c>
      <c r="W23" s="25">
        <v>2</v>
      </c>
      <c r="X23" s="25">
        <v>10</v>
      </c>
      <c r="Y23" s="25">
        <v>2</v>
      </c>
      <c r="Z23" s="25">
        <v>9</v>
      </c>
      <c r="AA23" s="2">
        <f t="shared" si="29"/>
        <v>5.5</v>
      </c>
      <c r="AB23" s="2">
        <f t="shared" si="30"/>
        <v>0.5</v>
      </c>
      <c r="AC23" s="2">
        <f t="shared" si="31"/>
        <v>2</v>
      </c>
      <c r="AD23" s="25">
        <v>5</v>
      </c>
      <c r="AE23" s="25">
        <v>20</v>
      </c>
      <c r="AF23" s="25"/>
      <c r="AG23" s="25"/>
      <c r="AH23" s="25"/>
      <c r="AI23" s="25"/>
      <c r="AJ23" s="2">
        <f t="shared" si="32"/>
        <v>0</v>
      </c>
      <c r="AK23" s="2">
        <f t="shared" si="33"/>
        <v>0</v>
      </c>
      <c r="AL23" s="2">
        <f t="shared" si="34"/>
        <v>12.5</v>
      </c>
      <c r="AM23" s="25"/>
      <c r="AN23" s="25"/>
      <c r="AO23" s="25"/>
      <c r="AP23" s="25"/>
      <c r="AQ23" s="25"/>
      <c r="AR23" s="25"/>
      <c r="AS23" s="2">
        <f t="shared" si="35"/>
        <v>0</v>
      </c>
      <c r="AT23" s="2">
        <f t="shared" si="36"/>
        <v>0</v>
      </c>
      <c r="AU23" s="2">
        <f t="shared" si="37"/>
        <v>0</v>
      </c>
      <c r="AV23" s="25"/>
      <c r="AW23" s="25"/>
      <c r="AX23" s="25"/>
      <c r="AY23" s="25"/>
      <c r="AZ23" s="25"/>
      <c r="BA23" s="25"/>
      <c r="BB23" s="2">
        <f t="shared" si="38"/>
        <v>0</v>
      </c>
      <c r="BC23" s="2">
        <f t="shared" si="39"/>
        <v>0</v>
      </c>
      <c r="BD23" s="2">
        <f t="shared" si="40"/>
        <v>0</v>
      </c>
      <c r="BE23" s="25"/>
      <c r="BF23" s="25"/>
      <c r="BG23" s="25"/>
      <c r="BH23" s="25"/>
      <c r="BI23" s="25"/>
      <c r="BJ23" s="25"/>
      <c r="BK23" s="2">
        <f t="shared" si="41"/>
        <v>0</v>
      </c>
      <c r="BL23" s="2">
        <f t="shared" si="42"/>
        <v>0</v>
      </c>
      <c r="BM23" s="2">
        <f t="shared" si="43"/>
        <v>0</v>
      </c>
      <c r="BN23" s="25"/>
      <c r="BO23" s="25"/>
      <c r="BP23" s="37">
        <f t="shared" si="44"/>
        <v>0</v>
      </c>
      <c r="BR23" s="37">
        <f t="shared" si="45"/>
        <v>52.5</v>
      </c>
      <c r="BU23" t="s">
        <v>64</v>
      </c>
      <c r="BV23" s="25">
        <v>1</v>
      </c>
      <c r="BW23" s="25">
        <v>5</v>
      </c>
      <c r="BX23" s="25">
        <v>1</v>
      </c>
      <c r="BY23" s="25">
        <v>2</v>
      </c>
      <c r="BZ23" s="25">
        <v>1</v>
      </c>
      <c r="CA23" s="25">
        <v>1</v>
      </c>
      <c r="CB23" s="2">
        <f t="shared" si="46"/>
        <v>1</v>
      </c>
      <c r="CC23" s="2">
        <f t="shared" si="47"/>
        <v>0.5</v>
      </c>
      <c r="CD23" s="2">
        <f t="shared" si="48"/>
        <v>1.5</v>
      </c>
      <c r="CE23" s="24" t="s">
        <v>132</v>
      </c>
    </row>
    <row r="24" spans="2:83" x14ac:dyDescent="0.25">
      <c r="B24" s="2">
        <f>+D7</f>
        <v>107</v>
      </c>
      <c r="D24">
        <v>20</v>
      </c>
      <c r="E24" s="24" t="s">
        <v>133</v>
      </c>
      <c r="F24" s="25">
        <v>7</v>
      </c>
      <c r="G24" s="25">
        <v>37</v>
      </c>
      <c r="H24" s="25">
        <v>6</v>
      </c>
      <c r="I24" s="25">
        <v>13</v>
      </c>
      <c r="J24" s="2">
        <f t="shared" si="24"/>
        <v>9.5</v>
      </c>
      <c r="K24" s="2">
        <f t="shared" si="25"/>
        <v>12.5</v>
      </c>
      <c r="L24" s="25"/>
      <c r="M24" s="25"/>
      <c r="N24" s="25"/>
      <c r="O24" s="25"/>
      <c r="P24" s="25"/>
      <c r="Q24" s="25"/>
      <c r="R24" s="2">
        <f t="shared" si="26"/>
        <v>0</v>
      </c>
      <c r="S24" s="2">
        <f t="shared" si="27"/>
        <v>0</v>
      </c>
      <c r="T24" s="2">
        <f t="shared" si="28"/>
        <v>0</v>
      </c>
      <c r="U24" s="25">
        <v>1</v>
      </c>
      <c r="V24" s="25">
        <v>9</v>
      </c>
      <c r="W24" s="25">
        <v>1</v>
      </c>
      <c r="X24" s="25">
        <v>5</v>
      </c>
      <c r="Y24" s="25">
        <v>1</v>
      </c>
      <c r="Z24" s="25">
        <v>4</v>
      </c>
      <c r="AA24" s="2">
        <f t="shared" si="29"/>
        <v>2.5</v>
      </c>
      <c r="AB24" s="2">
        <f t="shared" si="30"/>
        <v>0.5</v>
      </c>
      <c r="AC24" s="2">
        <f t="shared" si="31"/>
        <v>2</v>
      </c>
      <c r="AD24" s="25">
        <v>3</v>
      </c>
      <c r="AE24" s="25">
        <v>17</v>
      </c>
      <c r="AF24" s="25">
        <v>2</v>
      </c>
      <c r="AG24" s="25">
        <v>7</v>
      </c>
      <c r="AH24" s="25">
        <v>2</v>
      </c>
      <c r="AI24" s="25">
        <v>5</v>
      </c>
      <c r="AJ24" s="2">
        <f t="shared" si="32"/>
        <v>3.5</v>
      </c>
      <c r="AK24" s="2">
        <f t="shared" si="33"/>
        <v>1</v>
      </c>
      <c r="AL24" s="2">
        <f t="shared" si="34"/>
        <v>5.5</v>
      </c>
      <c r="AM24" s="25">
        <v>1</v>
      </c>
      <c r="AN24" s="25">
        <v>6</v>
      </c>
      <c r="AO24" s="25"/>
      <c r="AP24" s="25"/>
      <c r="AQ24" s="25"/>
      <c r="AR24" s="25"/>
      <c r="AS24" s="2">
        <f t="shared" si="35"/>
        <v>0</v>
      </c>
      <c r="AT24" s="2">
        <f t="shared" si="36"/>
        <v>0</v>
      </c>
      <c r="AU24" s="2">
        <f t="shared" si="37"/>
        <v>3.5</v>
      </c>
      <c r="AV24" s="25"/>
      <c r="AW24" s="25"/>
      <c r="AX24" s="25"/>
      <c r="AY24" s="25"/>
      <c r="AZ24" s="25"/>
      <c r="BA24" s="25"/>
      <c r="BB24" s="2">
        <f t="shared" si="38"/>
        <v>0</v>
      </c>
      <c r="BC24" s="2">
        <f t="shared" si="39"/>
        <v>0</v>
      </c>
      <c r="BD24" s="2">
        <f t="shared" si="40"/>
        <v>0</v>
      </c>
      <c r="BE24" s="25"/>
      <c r="BF24" s="25"/>
      <c r="BG24" s="25"/>
      <c r="BH24" s="25"/>
      <c r="BI24" s="25"/>
      <c r="BJ24" s="25"/>
      <c r="BK24" s="2">
        <f t="shared" si="41"/>
        <v>0</v>
      </c>
      <c r="BL24" s="2">
        <f t="shared" si="42"/>
        <v>0</v>
      </c>
      <c r="BM24" s="2">
        <f t="shared" si="43"/>
        <v>0</v>
      </c>
      <c r="BN24" s="25"/>
      <c r="BO24" s="25"/>
      <c r="BP24" s="37">
        <f t="shared" si="44"/>
        <v>0</v>
      </c>
      <c r="BR24" s="37">
        <f t="shared" si="45"/>
        <v>40.5</v>
      </c>
      <c r="BU24" t="s">
        <v>63</v>
      </c>
      <c r="BV24" s="25">
        <v>1</v>
      </c>
      <c r="BW24" s="25">
        <v>8</v>
      </c>
      <c r="BX24" s="25">
        <v>1</v>
      </c>
      <c r="BY24" s="25">
        <v>6</v>
      </c>
      <c r="BZ24" s="25">
        <v>1</v>
      </c>
      <c r="CA24" s="25">
        <v>3</v>
      </c>
      <c r="CB24" s="2">
        <f t="shared" si="46"/>
        <v>2</v>
      </c>
      <c r="CC24" s="2">
        <f t="shared" si="47"/>
        <v>1.5</v>
      </c>
      <c r="CD24" s="2">
        <f t="shared" si="48"/>
        <v>1</v>
      </c>
      <c r="CE24" s="24" t="s">
        <v>133</v>
      </c>
    </row>
    <row r="25" spans="2:83" x14ac:dyDescent="0.25">
      <c r="D25">
        <v>10</v>
      </c>
      <c r="E25" s="24" t="s">
        <v>134</v>
      </c>
      <c r="F25" s="25">
        <v>5</v>
      </c>
      <c r="G25" s="25">
        <v>28</v>
      </c>
      <c r="H25" s="25">
        <v>5</v>
      </c>
      <c r="I25" s="25">
        <v>15</v>
      </c>
      <c r="J25" s="2">
        <f t="shared" si="24"/>
        <v>10</v>
      </c>
      <c r="K25" s="2">
        <f t="shared" si="25"/>
        <v>6.5</v>
      </c>
      <c r="L25" s="25">
        <v>2</v>
      </c>
      <c r="M25" s="25">
        <v>14</v>
      </c>
      <c r="N25" s="25">
        <v>2</v>
      </c>
      <c r="O25" s="25">
        <v>6</v>
      </c>
      <c r="P25" s="25">
        <v>1</v>
      </c>
      <c r="Q25" s="25">
        <v>3</v>
      </c>
      <c r="R25" s="2">
        <f t="shared" si="26"/>
        <v>2</v>
      </c>
      <c r="S25" s="2">
        <f t="shared" si="27"/>
        <v>2</v>
      </c>
      <c r="T25" s="2">
        <f t="shared" si="28"/>
        <v>4</v>
      </c>
      <c r="U25" s="25">
        <v>2</v>
      </c>
      <c r="V25" s="25">
        <v>18</v>
      </c>
      <c r="W25" s="25">
        <v>2</v>
      </c>
      <c r="X25" s="25">
        <v>6</v>
      </c>
      <c r="Y25" s="25">
        <v>2</v>
      </c>
      <c r="Z25" s="25">
        <v>3</v>
      </c>
      <c r="AA25" s="2">
        <f t="shared" si="29"/>
        <v>2.5</v>
      </c>
      <c r="AB25" s="2">
        <f t="shared" si="30"/>
        <v>1.5</v>
      </c>
      <c r="AC25" s="2">
        <f t="shared" si="31"/>
        <v>6</v>
      </c>
      <c r="AD25" s="25">
        <v>4</v>
      </c>
      <c r="AE25" s="25">
        <v>25</v>
      </c>
      <c r="AF25" s="25">
        <v>4</v>
      </c>
      <c r="AG25" s="25">
        <v>10</v>
      </c>
      <c r="AH25" s="25">
        <v>3</v>
      </c>
      <c r="AI25" s="25">
        <v>4</v>
      </c>
      <c r="AJ25" s="2">
        <f t="shared" si="32"/>
        <v>3.5</v>
      </c>
      <c r="AK25" s="2">
        <f t="shared" si="33"/>
        <v>3.5</v>
      </c>
      <c r="AL25" s="2">
        <f t="shared" si="34"/>
        <v>7.5</v>
      </c>
      <c r="AM25" s="25">
        <v>1</v>
      </c>
      <c r="AN25" s="25">
        <v>8</v>
      </c>
      <c r="AO25" s="25">
        <v>1</v>
      </c>
      <c r="AP25" s="25">
        <v>2</v>
      </c>
      <c r="AQ25" s="25">
        <v>1</v>
      </c>
      <c r="AR25" s="25">
        <v>2</v>
      </c>
      <c r="AS25" s="2">
        <f t="shared" si="35"/>
        <v>1.5</v>
      </c>
      <c r="AT25" s="2">
        <f t="shared" si="36"/>
        <v>0</v>
      </c>
      <c r="AU25" s="2">
        <f t="shared" si="37"/>
        <v>3</v>
      </c>
      <c r="AV25" s="25"/>
      <c r="AW25" s="25"/>
      <c r="AX25" s="25"/>
      <c r="AY25" s="25"/>
      <c r="AZ25" s="25"/>
      <c r="BA25" s="25"/>
      <c r="BB25" s="2">
        <f t="shared" si="38"/>
        <v>0</v>
      </c>
      <c r="BC25" s="2">
        <f t="shared" si="39"/>
        <v>0</v>
      </c>
      <c r="BD25" s="2">
        <f t="shared" si="40"/>
        <v>0</v>
      </c>
      <c r="BE25" s="25"/>
      <c r="BF25" s="25"/>
      <c r="BG25" s="25"/>
      <c r="BH25" s="25"/>
      <c r="BI25" s="25"/>
      <c r="BJ25" s="25"/>
      <c r="BK25" s="2">
        <f t="shared" si="41"/>
        <v>0</v>
      </c>
      <c r="BL25" s="2">
        <f t="shared" si="42"/>
        <v>0</v>
      </c>
      <c r="BM25" s="2">
        <f t="shared" si="43"/>
        <v>0</v>
      </c>
      <c r="BN25" s="25"/>
      <c r="BO25" s="25"/>
      <c r="BP25" s="37">
        <f t="shared" si="44"/>
        <v>0</v>
      </c>
      <c r="BR25" s="37">
        <f t="shared" si="45"/>
        <v>53.5</v>
      </c>
      <c r="BU25" t="s">
        <v>64</v>
      </c>
      <c r="BV25" s="25">
        <v>2</v>
      </c>
      <c r="BW25" s="25">
        <v>8</v>
      </c>
      <c r="BX25" s="25">
        <v>2</v>
      </c>
      <c r="BY25" s="25">
        <v>2</v>
      </c>
      <c r="BZ25" s="25"/>
      <c r="CA25" s="25"/>
      <c r="CB25" s="2">
        <f t="shared" si="46"/>
        <v>0</v>
      </c>
      <c r="CC25" s="2">
        <f t="shared" si="47"/>
        <v>2</v>
      </c>
      <c r="CD25" s="2">
        <f t="shared" si="48"/>
        <v>3</v>
      </c>
      <c r="CE25" s="24" t="s">
        <v>134</v>
      </c>
    </row>
    <row r="26" spans="2:83" x14ac:dyDescent="0.25">
      <c r="D26">
        <v>40</v>
      </c>
      <c r="E26" s="24" t="s">
        <v>135</v>
      </c>
      <c r="F26" s="25"/>
      <c r="G26" s="25"/>
      <c r="H26" s="25"/>
      <c r="I26" s="25"/>
      <c r="J26" s="2">
        <f t="shared" si="24"/>
        <v>0</v>
      </c>
      <c r="K26" s="2">
        <f t="shared" si="25"/>
        <v>0</v>
      </c>
      <c r="L26" s="25"/>
      <c r="M26" s="25"/>
      <c r="N26" s="25"/>
      <c r="O26" s="25"/>
      <c r="P26" s="25"/>
      <c r="Q26" s="25"/>
      <c r="R26" s="2">
        <f t="shared" si="26"/>
        <v>0</v>
      </c>
      <c r="S26" s="2">
        <f t="shared" si="27"/>
        <v>0</v>
      </c>
      <c r="T26" s="2">
        <f t="shared" si="28"/>
        <v>0</v>
      </c>
      <c r="U26" s="25">
        <v>6</v>
      </c>
      <c r="V26" s="25">
        <v>39</v>
      </c>
      <c r="W26" s="25">
        <v>6</v>
      </c>
      <c r="X26" s="25">
        <v>25</v>
      </c>
      <c r="Y26" s="25">
        <v>5</v>
      </c>
      <c r="Z26" s="25">
        <v>16</v>
      </c>
      <c r="AA26" s="2">
        <f t="shared" si="29"/>
        <v>10.5</v>
      </c>
      <c r="AB26" s="2">
        <f t="shared" si="30"/>
        <v>5</v>
      </c>
      <c r="AC26" s="2">
        <f t="shared" si="31"/>
        <v>7</v>
      </c>
      <c r="AD26" s="25"/>
      <c r="AE26" s="25"/>
      <c r="AF26" s="25"/>
      <c r="AG26" s="25"/>
      <c r="AH26" s="25"/>
      <c r="AI26" s="25"/>
      <c r="AJ26" s="2">
        <f t="shared" si="32"/>
        <v>0</v>
      </c>
      <c r="AK26" s="2">
        <f t="shared" si="33"/>
        <v>0</v>
      </c>
      <c r="AL26" s="2">
        <f t="shared" si="34"/>
        <v>0</v>
      </c>
      <c r="AM26" s="25">
        <v>1</v>
      </c>
      <c r="AN26" s="25">
        <v>1</v>
      </c>
      <c r="AO26" s="25"/>
      <c r="AP26" s="25"/>
      <c r="AQ26" s="25"/>
      <c r="AR26" s="25"/>
      <c r="AS26" s="2">
        <f t="shared" si="35"/>
        <v>0</v>
      </c>
      <c r="AT26" s="2">
        <f t="shared" si="36"/>
        <v>0</v>
      </c>
      <c r="AU26" s="2">
        <f t="shared" si="37"/>
        <v>1</v>
      </c>
      <c r="AV26" s="25"/>
      <c r="AW26" s="25"/>
      <c r="AX26" s="25"/>
      <c r="AY26" s="25"/>
      <c r="AZ26" s="25"/>
      <c r="BA26" s="25"/>
      <c r="BB26" s="2">
        <f t="shared" si="38"/>
        <v>0</v>
      </c>
      <c r="BC26" s="2">
        <f t="shared" si="39"/>
        <v>0</v>
      </c>
      <c r="BD26" s="2">
        <f t="shared" si="40"/>
        <v>0</v>
      </c>
      <c r="BE26" s="25"/>
      <c r="BF26" s="25"/>
      <c r="BG26" s="25"/>
      <c r="BH26" s="25"/>
      <c r="BI26" s="25"/>
      <c r="BJ26" s="25"/>
      <c r="BK26" s="2">
        <f t="shared" si="41"/>
        <v>0</v>
      </c>
      <c r="BL26" s="2">
        <f t="shared" si="42"/>
        <v>0</v>
      </c>
      <c r="BM26" s="2">
        <f t="shared" si="43"/>
        <v>0</v>
      </c>
      <c r="BN26" s="25"/>
      <c r="BO26" s="25"/>
      <c r="BP26" s="37">
        <f t="shared" si="44"/>
        <v>0</v>
      </c>
      <c r="BR26" s="37">
        <f t="shared" si="45"/>
        <v>23.5</v>
      </c>
      <c r="BU26" t="s">
        <v>66</v>
      </c>
      <c r="BV26" s="25">
        <v>4</v>
      </c>
      <c r="BW26" s="25">
        <v>22</v>
      </c>
      <c r="BX26" s="25">
        <v>4</v>
      </c>
      <c r="BY26" s="25">
        <v>13</v>
      </c>
      <c r="BZ26" s="25">
        <v>4</v>
      </c>
      <c r="CA26" s="25">
        <v>8</v>
      </c>
      <c r="CB26" s="2">
        <f t="shared" si="46"/>
        <v>6</v>
      </c>
      <c r="CC26" s="2">
        <f t="shared" si="47"/>
        <v>2.5</v>
      </c>
      <c r="CD26" s="2">
        <f t="shared" si="48"/>
        <v>4.5</v>
      </c>
      <c r="CE26" s="24" t="s">
        <v>135</v>
      </c>
    </row>
    <row r="27" spans="2:83" x14ac:dyDescent="0.25">
      <c r="D27">
        <v>10</v>
      </c>
      <c r="E27" s="24" t="s">
        <v>136</v>
      </c>
      <c r="F27" s="25">
        <v>9</v>
      </c>
      <c r="G27" s="25">
        <v>52</v>
      </c>
      <c r="H27" s="25">
        <v>7</v>
      </c>
      <c r="I27" s="25">
        <v>24</v>
      </c>
      <c r="J27" s="2">
        <f t="shared" si="24"/>
        <v>15.5</v>
      </c>
      <c r="K27" s="2">
        <f t="shared" si="25"/>
        <v>15</v>
      </c>
      <c r="L27" s="25">
        <v>1</v>
      </c>
      <c r="M27" s="25">
        <v>6</v>
      </c>
      <c r="N27" s="25">
        <v>1</v>
      </c>
      <c r="O27" s="25">
        <v>4</v>
      </c>
      <c r="P27" s="25">
        <v>1</v>
      </c>
      <c r="Q27" s="25">
        <v>3</v>
      </c>
      <c r="R27" s="2">
        <f t="shared" si="26"/>
        <v>2</v>
      </c>
      <c r="S27" s="2">
        <f t="shared" si="27"/>
        <v>0.5</v>
      </c>
      <c r="T27" s="2">
        <f t="shared" si="28"/>
        <v>1</v>
      </c>
      <c r="U27" s="25"/>
      <c r="V27" s="25"/>
      <c r="W27" s="25"/>
      <c r="X27" s="25"/>
      <c r="Y27" s="25"/>
      <c r="Z27" s="25"/>
      <c r="AA27" s="2">
        <f t="shared" si="29"/>
        <v>0</v>
      </c>
      <c r="AB27" s="2">
        <f t="shared" si="30"/>
        <v>0</v>
      </c>
      <c r="AC27" s="2">
        <f t="shared" si="31"/>
        <v>0</v>
      </c>
      <c r="AD27" s="25">
        <v>3</v>
      </c>
      <c r="AE27" s="25">
        <v>12</v>
      </c>
      <c r="AF27" s="25">
        <v>3</v>
      </c>
      <c r="AG27" s="25">
        <v>3</v>
      </c>
      <c r="AH27" s="25">
        <v>1</v>
      </c>
      <c r="AI27" s="25">
        <v>1</v>
      </c>
      <c r="AJ27" s="2">
        <f t="shared" si="32"/>
        <v>1</v>
      </c>
      <c r="AK27" s="2">
        <f t="shared" si="33"/>
        <v>2</v>
      </c>
      <c r="AL27" s="2">
        <f t="shared" si="34"/>
        <v>4.5</v>
      </c>
      <c r="AM27" s="25">
        <v>3</v>
      </c>
      <c r="AN27" s="25">
        <v>12</v>
      </c>
      <c r="AO27" s="25">
        <v>2</v>
      </c>
      <c r="AP27" s="25">
        <v>6</v>
      </c>
      <c r="AQ27" s="25">
        <v>1</v>
      </c>
      <c r="AR27" s="25">
        <v>3</v>
      </c>
      <c r="AS27" s="2">
        <f t="shared" si="35"/>
        <v>2</v>
      </c>
      <c r="AT27" s="2">
        <f t="shared" si="36"/>
        <v>2</v>
      </c>
      <c r="AU27" s="2">
        <f t="shared" si="37"/>
        <v>3.5</v>
      </c>
      <c r="AV27" s="25"/>
      <c r="AW27" s="25"/>
      <c r="AX27" s="25"/>
      <c r="AY27" s="25"/>
      <c r="AZ27" s="25"/>
      <c r="BA27" s="25"/>
      <c r="BB27" s="2">
        <f t="shared" si="38"/>
        <v>0</v>
      </c>
      <c r="BC27" s="2">
        <f t="shared" si="39"/>
        <v>0</v>
      </c>
      <c r="BD27" s="2">
        <f t="shared" si="40"/>
        <v>0</v>
      </c>
      <c r="BE27" s="25"/>
      <c r="BF27" s="25"/>
      <c r="BG27" s="25"/>
      <c r="BH27" s="25"/>
      <c r="BI27" s="25"/>
      <c r="BJ27" s="25"/>
      <c r="BK27" s="2">
        <f t="shared" si="41"/>
        <v>0</v>
      </c>
      <c r="BL27" s="2">
        <f t="shared" si="42"/>
        <v>0</v>
      </c>
      <c r="BM27" s="2">
        <f t="shared" si="43"/>
        <v>0</v>
      </c>
      <c r="BN27" s="25"/>
      <c r="BO27" s="25"/>
      <c r="BP27" s="37">
        <f t="shared" si="44"/>
        <v>0</v>
      </c>
      <c r="BR27" s="37">
        <f t="shared" si="45"/>
        <v>49</v>
      </c>
      <c r="BU27" t="s">
        <v>65</v>
      </c>
      <c r="BV27" s="25">
        <v>1</v>
      </c>
      <c r="BW27" s="25">
        <v>6</v>
      </c>
      <c r="BX27" s="25">
        <v>1</v>
      </c>
      <c r="BY27" s="25">
        <v>3</v>
      </c>
      <c r="BZ27" s="25">
        <v>1</v>
      </c>
      <c r="CA27" s="25">
        <v>1</v>
      </c>
      <c r="CB27" s="2">
        <f t="shared" si="46"/>
        <v>1</v>
      </c>
      <c r="CC27" s="2">
        <f t="shared" si="47"/>
        <v>1</v>
      </c>
      <c r="CD27" s="2">
        <f t="shared" si="48"/>
        <v>1.5</v>
      </c>
      <c r="CE27" s="24" t="s">
        <v>136</v>
      </c>
    </row>
    <row r="28" spans="2:83" x14ac:dyDescent="0.25">
      <c r="D28">
        <v>30</v>
      </c>
      <c r="E28" s="24" t="s">
        <v>137</v>
      </c>
      <c r="F28" s="25">
        <v>4</v>
      </c>
      <c r="G28" s="25">
        <v>21</v>
      </c>
      <c r="H28" s="25">
        <v>3</v>
      </c>
      <c r="I28" s="25">
        <v>11</v>
      </c>
      <c r="J28" s="2">
        <f t="shared" si="24"/>
        <v>7</v>
      </c>
      <c r="K28" s="2">
        <f t="shared" si="25"/>
        <v>5.5</v>
      </c>
      <c r="L28" s="25">
        <v>1</v>
      </c>
      <c r="M28" s="25">
        <v>7</v>
      </c>
      <c r="N28" s="25">
        <v>1</v>
      </c>
      <c r="O28" s="25">
        <v>4</v>
      </c>
      <c r="P28" s="25">
        <v>1</v>
      </c>
      <c r="Q28" s="25">
        <v>3</v>
      </c>
      <c r="R28" s="2">
        <f t="shared" si="26"/>
        <v>2</v>
      </c>
      <c r="S28" s="2">
        <f t="shared" si="27"/>
        <v>0.5</v>
      </c>
      <c r="T28" s="2">
        <f t="shared" si="28"/>
        <v>1.5</v>
      </c>
      <c r="U28" s="25"/>
      <c r="V28" s="25"/>
      <c r="W28" s="25"/>
      <c r="X28" s="25"/>
      <c r="Y28" s="25"/>
      <c r="Z28" s="25"/>
      <c r="AA28" s="2">
        <f t="shared" si="29"/>
        <v>0</v>
      </c>
      <c r="AB28" s="2">
        <f t="shared" si="30"/>
        <v>0</v>
      </c>
      <c r="AC28" s="2">
        <f t="shared" si="31"/>
        <v>0</v>
      </c>
      <c r="AD28" s="25">
        <v>1</v>
      </c>
      <c r="AE28" s="25">
        <v>6</v>
      </c>
      <c r="AF28" s="25">
        <v>1</v>
      </c>
      <c r="AG28" s="25">
        <v>3</v>
      </c>
      <c r="AH28" s="25">
        <v>1</v>
      </c>
      <c r="AI28" s="25">
        <v>2</v>
      </c>
      <c r="AJ28" s="2">
        <f t="shared" si="32"/>
        <v>1.5</v>
      </c>
      <c r="AK28" s="2">
        <f t="shared" si="33"/>
        <v>0.5</v>
      </c>
      <c r="AL28" s="2">
        <f t="shared" si="34"/>
        <v>1.5</v>
      </c>
      <c r="AM28" s="25">
        <v>1</v>
      </c>
      <c r="AN28" s="25">
        <v>3</v>
      </c>
      <c r="AO28" s="25"/>
      <c r="AP28" s="25"/>
      <c r="AQ28" s="25"/>
      <c r="AR28" s="25"/>
      <c r="AS28" s="2">
        <f t="shared" si="35"/>
        <v>0</v>
      </c>
      <c r="AT28" s="2">
        <f t="shared" si="36"/>
        <v>0</v>
      </c>
      <c r="AU28" s="2">
        <f t="shared" si="37"/>
        <v>2</v>
      </c>
      <c r="AV28" s="25"/>
      <c r="AW28" s="25"/>
      <c r="AX28" s="25"/>
      <c r="AY28" s="25"/>
      <c r="AZ28" s="25"/>
      <c r="BA28" s="25"/>
      <c r="BB28" s="2">
        <f t="shared" si="38"/>
        <v>0</v>
      </c>
      <c r="BC28" s="2">
        <f t="shared" si="39"/>
        <v>0</v>
      </c>
      <c r="BD28" s="2">
        <f t="shared" si="40"/>
        <v>0</v>
      </c>
      <c r="BE28" s="25"/>
      <c r="BF28" s="25"/>
      <c r="BG28" s="25"/>
      <c r="BH28" s="25"/>
      <c r="BI28" s="25"/>
      <c r="BJ28" s="25"/>
      <c r="BK28" s="2">
        <f t="shared" si="41"/>
        <v>0</v>
      </c>
      <c r="BL28" s="2">
        <f t="shared" si="42"/>
        <v>0</v>
      </c>
      <c r="BM28" s="2">
        <f t="shared" si="43"/>
        <v>0</v>
      </c>
      <c r="BN28" s="25"/>
      <c r="BO28" s="25"/>
      <c r="BP28" s="37">
        <f t="shared" si="44"/>
        <v>0</v>
      </c>
      <c r="BR28" s="37">
        <f t="shared" si="45"/>
        <v>22</v>
      </c>
      <c r="BU28" t="s">
        <v>66</v>
      </c>
      <c r="BV28" s="25">
        <v>3</v>
      </c>
      <c r="BW28" s="25">
        <v>21</v>
      </c>
      <c r="BX28" s="25">
        <v>3</v>
      </c>
      <c r="BY28" s="25">
        <v>16</v>
      </c>
      <c r="BZ28" s="25">
        <v>3</v>
      </c>
      <c r="CA28" s="25">
        <v>11</v>
      </c>
      <c r="CB28" s="2">
        <f t="shared" si="46"/>
        <v>7</v>
      </c>
      <c r="CC28" s="2">
        <f t="shared" si="47"/>
        <v>2.5</v>
      </c>
      <c r="CD28" s="2">
        <f t="shared" si="48"/>
        <v>2.5</v>
      </c>
      <c r="CE28" s="24" t="s">
        <v>137</v>
      </c>
    </row>
    <row r="29" spans="2:83" x14ac:dyDescent="0.25">
      <c r="D29">
        <v>40</v>
      </c>
      <c r="E29" s="24" t="s">
        <v>138</v>
      </c>
      <c r="F29" s="25">
        <v>1</v>
      </c>
      <c r="G29" s="25">
        <v>5</v>
      </c>
      <c r="H29" s="25">
        <v>1</v>
      </c>
      <c r="I29" s="25">
        <v>1</v>
      </c>
      <c r="J29" s="2">
        <f t="shared" si="24"/>
        <v>1</v>
      </c>
      <c r="K29" s="2">
        <f t="shared" si="25"/>
        <v>2</v>
      </c>
      <c r="L29" s="25">
        <v>2</v>
      </c>
      <c r="M29" s="25">
        <v>10</v>
      </c>
      <c r="N29" s="25">
        <v>1</v>
      </c>
      <c r="O29" s="25">
        <v>4</v>
      </c>
      <c r="P29" s="25">
        <v>1</v>
      </c>
      <c r="Q29" s="25">
        <v>3</v>
      </c>
      <c r="R29" s="2">
        <f t="shared" si="26"/>
        <v>2</v>
      </c>
      <c r="S29" s="2">
        <f t="shared" si="27"/>
        <v>0.5</v>
      </c>
      <c r="T29" s="2">
        <f t="shared" si="28"/>
        <v>3.5</v>
      </c>
      <c r="U29" s="25">
        <v>1</v>
      </c>
      <c r="V29" s="25">
        <v>8</v>
      </c>
      <c r="W29" s="25">
        <v>1</v>
      </c>
      <c r="X29" s="25">
        <v>5</v>
      </c>
      <c r="Y29" s="25">
        <v>1</v>
      </c>
      <c r="Z29" s="25">
        <v>4</v>
      </c>
      <c r="AA29" s="2">
        <f t="shared" si="29"/>
        <v>2.5</v>
      </c>
      <c r="AB29" s="2">
        <f t="shared" si="30"/>
        <v>0.5</v>
      </c>
      <c r="AC29" s="2">
        <f t="shared" si="31"/>
        <v>1.5</v>
      </c>
      <c r="AD29" s="25"/>
      <c r="AE29" s="25"/>
      <c r="AF29" s="25"/>
      <c r="AG29" s="25"/>
      <c r="AH29" s="25"/>
      <c r="AI29" s="25"/>
      <c r="AJ29" s="2">
        <f t="shared" si="32"/>
        <v>0</v>
      </c>
      <c r="AK29" s="2">
        <f t="shared" si="33"/>
        <v>0</v>
      </c>
      <c r="AL29" s="2">
        <f t="shared" si="34"/>
        <v>0</v>
      </c>
      <c r="AM29" s="25">
        <v>3</v>
      </c>
      <c r="AN29" s="25">
        <v>13</v>
      </c>
      <c r="AO29" s="25">
        <v>3</v>
      </c>
      <c r="AP29" s="25">
        <v>6</v>
      </c>
      <c r="AQ29" s="25">
        <v>2</v>
      </c>
      <c r="AR29" s="25">
        <v>4</v>
      </c>
      <c r="AS29" s="2">
        <f t="shared" si="35"/>
        <v>3</v>
      </c>
      <c r="AT29" s="2">
        <f t="shared" si="36"/>
        <v>1.5</v>
      </c>
      <c r="AU29" s="2">
        <f t="shared" si="37"/>
        <v>3.5</v>
      </c>
      <c r="AV29" s="25"/>
      <c r="AW29" s="25"/>
      <c r="AX29" s="25"/>
      <c r="AY29" s="25"/>
      <c r="AZ29" s="25"/>
      <c r="BA29" s="25"/>
      <c r="BB29" s="2">
        <f t="shared" si="38"/>
        <v>0</v>
      </c>
      <c r="BC29" s="2">
        <f t="shared" si="39"/>
        <v>0</v>
      </c>
      <c r="BD29" s="2">
        <f t="shared" si="40"/>
        <v>0</v>
      </c>
      <c r="BE29" s="25"/>
      <c r="BF29" s="25"/>
      <c r="BG29" s="25"/>
      <c r="BH29" s="25"/>
      <c r="BI29" s="25"/>
      <c r="BJ29" s="25"/>
      <c r="BK29" s="2">
        <f t="shared" si="41"/>
        <v>0</v>
      </c>
      <c r="BL29" s="2">
        <f t="shared" si="42"/>
        <v>0</v>
      </c>
      <c r="BM29" s="2">
        <f t="shared" si="43"/>
        <v>0</v>
      </c>
      <c r="BN29" s="25"/>
      <c r="BO29" s="25"/>
      <c r="BP29" s="37">
        <f t="shared" si="44"/>
        <v>0</v>
      </c>
      <c r="BR29" s="37">
        <f t="shared" si="45"/>
        <v>21.5</v>
      </c>
      <c r="BU29" t="s">
        <v>66</v>
      </c>
      <c r="BV29" s="25">
        <v>4</v>
      </c>
      <c r="BW29" s="25">
        <v>27</v>
      </c>
      <c r="BX29" s="25">
        <v>4</v>
      </c>
      <c r="BY29" s="25">
        <v>21</v>
      </c>
      <c r="BZ29" s="25">
        <v>4</v>
      </c>
      <c r="CA29" s="25">
        <v>11</v>
      </c>
      <c r="CB29" s="2">
        <f t="shared" si="46"/>
        <v>7.5</v>
      </c>
      <c r="CC29" s="2">
        <f t="shared" si="47"/>
        <v>5</v>
      </c>
      <c r="CD29" s="2">
        <f t="shared" si="48"/>
        <v>3</v>
      </c>
      <c r="CE29" s="24" t="s">
        <v>138</v>
      </c>
    </row>
    <row r="30" spans="2:83" x14ac:dyDescent="0.25">
      <c r="D30">
        <v>10</v>
      </c>
      <c r="E30" s="24" t="s">
        <v>139</v>
      </c>
      <c r="F30" s="25">
        <v>4</v>
      </c>
      <c r="G30" s="25">
        <v>21</v>
      </c>
      <c r="H30" s="25">
        <v>4</v>
      </c>
      <c r="I30" s="25">
        <v>11</v>
      </c>
      <c r="J30" s="2">
        <f t="shared" si="24"/>
        <v>7.5</v>
      </c>
      <c r="K30" s="2">
        <f t="shared" si="25"/>
        <v>5</v>
      </c>
      <c r="L30" s="25">
        <v>4</v>
      </c>
      <c r="M30" s="25">
        <v>29</v>
      </c>
      <c r="N30" s="25">
        <v>4</v>
      </c>
      <c r="O30" s="25">
        <v>12</v>
      </c>
      <c r="P30" s="25">
        <v>4</v>
      </c>
      <c r="Q30" s="25">
        <v>8</v>
      </c>
      <c r="R30" s="2">
        <f t="shared" si="26"/>
        <v>6</v>
      </c>
      <c r="S30" s="2">
        <f t="shared" si="27"/>
        <v>2</v>
      </c>
      <c r="T30" s="2">
        <f t="shared" si="28"/>
        <v>8.5</v>
      </c>
      <c r="U30" s="25">
        <v>1</v>
      </c>
      <c r="V30" s="25">
        <v>8</v>
      </c>
      <c r="W30" s="25">
        <v>1</v>
      </c>
      <c r="X30" s="25">
        <v>4</v>
      </c>
      <c r="Y30" s="25">
        <v>1</v>
      </c>
      <c r="Z30" s="25">
        <v>2</v>
      </c>
      <c r="AA30" s="2">
        <f t="shared" si="29"/>
        <v>1.5</v>
      </c>
      <c r="AB30" s="2">
        <f t="shared" si="30"/>
        <v>1</v>
      </c>
      <c r="AC30" s="2">
        <f t="shared" si="31"/>
        <v>2</v>
      </c>
      <c r="AD30" s="25">
        <v>5</v>
      </c>
      <c r="AE30" s="25">
        <v>23</v>
      </c>
      <c r="AF30" s="25">
        <v>1</v>
      </c>
      <c r="AG30" s="25">
        <v>3</v>
      </c>
      <c r="AH30" s="25">
        <v>1</v>
      </c>
      <c r="AI30" s="25">
        <v>2</v>
      </c>
      <c r="AJ30" s="2">
        <f t="shared" si="32"/>
        <v>1.5</v>
      </c>
      <c r="AK30" s="2">
        <f t="shared" si="33"/>
        <v>0.5</v>
      </c>
      <c r="AL30" s="2">
        <f t="shared" si="34"/>
        <v>12</v>
      </c>
      <c r="AM30" s="25">
        <v>1</v>
      </c>
      <c r="AN30" s="25">
        <v>7</v>
      </c>
      <c r="AO30" s="25">
        <v>1</v>
      </c>
      <c r="AP30" s="25">
        <v>4</v>
      </c>
      <c r="AQ30" s="25">
        <v>1</v>
      </c>
      <c r="AR30" s="25">
        <v>3</v>
      </c>
      <c r="AS30" s="2">
        <f t="shared" si="35"/>
        <v>2</v>
      </c>
      <c r="AT30" s="2">
        <f t="shared" si="36"/>
        <v>0.5</v>
      </c>
      <c r="AU30" s="2">
        <f t="shared" si="37"/>
        <v>1.5</v>
      </c>
      <c r="AV30" s="25">
        <v>1</v>
      </c>
      <c r="AW30" s="25">
        <v>3</v>
      </c>
      <c r="AX30" s="25"/>
      <c r="AY30" s="25"/>
      <c r="AZ30" s="25"/>
      <c r="BA30" s="25"/>
      <c r="BB30" s="2">
        <f t="shared" si="38"/>
        <v>0</v>
      </c>
      <c r="BC30" s="2">
        <f t="shared" si="39"/>
        <v>0</v>
      </c>
      <c r="BD30" s="2">
        <f t="shared" si="40"/>
        <v>2</v>
      </c>
      <c r="BE30" s="25"/>
      <c r="BF30" s="25"/>
      <c r="BG30" s="25"/>
      <c r="BH30" s="25"/>
      <c r="BI30" s="25"/>
      <c r="BJ30" s="25"/>
      <c r="BK30" s="2">
        <f t="shared" si="41"/>
        <v>0</v>
      </c>
      <c r="BL30" s="2">
        <f t="shared" si="42"/>
        <v>0</v>
      </c>
      <c r="BM30" s="2">
        <f t="shared" si="43"/>
        <v>0</v>
      </c>
      <c r="BN30" s="25"/>
      <c r="BO30" s="25"/>
      <c r="BP30" s="37">
        <f t="shared" si="44"/>
        <v>0</v>
      </c>
      <c r="BR30" s="37">
        <f t="shared" si="45"/>
        <v>53.5</v>
      </c>
      <c r="BU30" t="s">
        <v>65</v>
      </c>
      <c r="BV30" s="25">
        <v>1</v>
      </c>
      <c r="BW30" s="25">
        <v>5</v>
      </c>
      <c r="BX30" s="25">
        <v>1</v>
      </c>
      <c r="BY30" s="25">
        <v>4</v>
      </c>
      <c r="BZ30" s="25">
        <v>1</v>
      </c>
      <c r="CA30" s="25">
        <v>2</v>
      </c>
      <c r="CB30" s="2">
        <f t="shared" si="46"/>
        <v>1.5</v>
      </c>
      <c r="CC30" s="2">
        <f t="shared" si="47"/>
        <v>1</v>
      </c>
      <c r="CD30" s="2">
        <f t="shared" si="48"/>
        <v>0.5</v>
      </c>
      <c r="CE30" s="24" t="s">
        <v>139</v>
      </c>
    </row>
    <row r="31" spans="2:83" x14ac:dyDescent="0.25">
      <c r="D31">
        <v>10</v>
      </c>
      <c r="E31" s="24" t="s">
        <v>140</v>
      </c>
      <c r="F31" s="25">
        <v>2</v>
      </c>
      <c r="G31" s="25">
        <v>10</v>
      </c>
      <c r="H31" s="25">
        <v>1</v>
      </c>
      <c r="I31" s="25">
        <v>2</v>
      </c>
      <c r="J31" s="2">
        <f t="shared" si="24"/>
        <v>1.5</v>
      </c>
      <c r="K31" s="2">
        <f t="shared" si="25"/>
        <v>4.5</v>
      </c>
      <c r="L31" s="25">
        <v>1</v>
      </c>
      <c r="M31" s="25">
        <v>7</v>
      </c>
      <c r="N31" s="25">
        <v>1</v>
      </c>
      <c r="O31" s="25">
        <v>5</v>
      </c>
      <c r="P31" s="25">
        <v>1</v>
      </c>
      <c r="Q31" s="25">
        <v>4</v>
      </c>
      <c r="R31" s="2">
        <f t="shared" si="26"/>
        <v>2.5</v>
      </c>
      <c r="S31" s="2">
        <f t="shared" si="27"/>
        <v>0.5</v>
      </c>
      <c r="T31" s="2">
        <f t="shared" si="28"/>
        <v>1</v>
      </c>
      <c r="U31" s="25">
        <v>1</v>
      </c>
      <c r="V31" s="25">
        <v>5</v>
      </c>
      <c r="W31" s="25">
        <v>1</v>
      </c>
      <c r="X31" s="25">
        <v>3</v>
      </c>
      <c r="Y31" s="25"/>
      <c r="Z31" s="25"/>
      <c r="AA31" s="2">
        <f t="shared" si="29"/>
        <v>0</v>
      </c>
      <c r="AB31" s="2">
        <f t="shared" si="30"/>
        <v>2</v>
      </c>
      <c r="AC31" s="2">
        <f t="shared" si="31"/>
        <v>1</v>
      </c>
      <c r="AD31" s="25">
        <v>2</v>
      </c>
      <c r="AE31" s="25">
        <v>11</v>
      </c>
      <c r="AF31" s="25">
        <v>2</v>
      </c>
      <c r="AG31" s="25">
        <v>8</v>
      </c>
      <c r="AH31" s="25">
        <v>2</v>
      </c>
      <c r="AI31" s="25">
        <v>5</v>
      </c>
      <c r="AJ31" s="2">
        <f t="shared" si="32"/>
        <v>3.5</v>
      </c>
      <c r="AK31" s="2">
        <f t="shared" si="33"/>
        <v>1.5</v>
      </c>
      <c r="AL31" s="2">
        <f t="shared" si="34"/>
        <v>1.5</v>
      </c>
      <c r="AM31" s="25">
        <v>1</v>
      </c>
      <c r="AN31" s="25">
        <v>6</v>
      </c>
      <c r="AO31" s="25">
        <v>1</v>
      </c>
      <c r="AP31" s="25">
        <v>3</v>
      </c>
      <c r="AQ31" s="25">
        <v>1</v>
      </c>
      <c r="AR31" s="25">
        <v>1</v>
      </c>
      <c r="AS31" s="2">
        <f t="shared" si="35"/>
        <v>1</v>
      </c>
      <c r="AT31" s="2">
        <f t="shared" si="36"/>
        <v>1</v>
      </c>
      <c r="AU31" s="2">
        <f t="shared" si="37"/>
        <v>1.5</v>
      </c>
      <c r="AV31" s="25"/>
      <c r="AW31" s="25"/>
      <c r="AX31" s="25"/>
      <c r="AY31" s="25"/>
      <c r="AZ31" s="25"/>
      <c r="BA31" s="25"/>
      <c r="BB31" s="2">
        <f t="shared" si="38"/>
        <v>0</v>
      </c>
      <c r="BC31" s="2">
        <f t="shared" si="39"/>
        <v>0</v>
      </c>
      <c r="BD31" s="2">
        <f t="shared" si="40"/>
        <v>0</v>
      </c>
      <c r="BE31" s="25"/>
      <c r="BF31" s="25"/>
      <c r="BG31" s="25"/>
      <c r="BH31" s="25"/>
      <c r="BI31" s="25"/>
      <c r="BJ31" s="25"/>
      <c r="BK31" s="2">
        <f t="shared" si="41"/>
        <v>0</v>
      </c>
      <c r="BL31" s="2">
        <f t="shared" si="42"/>
        <v>0</v>
      </c>
      <c r="BM31" s="2">
        <f t="shared" si="43"/>
        <v>0</v>
      </c>
      <c r="BN31" s="25"/>
      <c r="BO31" s="25"/>
      <c r="BP31" s="37">
        <f t="shared" si="44"/>
        <v>0</v>
      </c>
      <c r="BR31" s="37">
        <f t="shared" si="45"/>
        <v>23</v>
      </c>
      <c r="BU31" t="s">
        <v>64</v>
      </c>
      <c r="BV31" s="25">
        <v>1</v>
      </c>
      <c r="BW31" s="25">
        <v>4</v>
      </c>
      <c r="BX31" s="25">
        <v>1</v>
      </c>
      <c r="BY31" s="25">
        <v>1</v>
      </c>
      <c r="BZ31" s="25"/>
      <c r="CA31" s="25"/>
      <c r="CB31" s="2">
        <f t="shared" si="46"/>
        <v>0</v>
      </c>
      <c r="CC31" s="2">
        <f t="shared" si="47"/>
        <v>1</v>
      </c>
      <c r="CD31" s="2">
        <f t="shared" si="48"/>
        <v>1.5</v>
      </c>
      <c r="CE31" s="24" t="s">
        <v>140</v>
      </c>
    </row>
    <row r="32" spans="2:83" x14ac:dyDescent="0.25">
      <c r="D32">
        <v>60</v>
      </c>
      <c r="E32" s="24" t="s">
        <v>119</v>
      </c>
      <c r="F32" s="25">
        <v>1</v>
      </c>
      <c r="G32" s="25">
        <v>1</v>
      </c>
      <c r="H32" s="25"/>
      <c r="I32" s="25"/>
      <c r="J32" s="2">
        <f t="shared" si="24"/>
        <v>0</v>
      </c>
      <c r="K32" s="2">
        <f t="shared" si="25"/>
        <v>1</v>
      </c>
      <c r="L32" s="25">
        <v>1</v>
      </c>
      <c r="M32" s="25">
        <v>5</v>
      </c>
      <c r="N32" s="25">
        <v>1</v>
      </c>
      <c r="O32" s="25">
        <v>1</v>
      </c>
      <c r="P32" s="25"/>
      <c r="Q32" s="25"/>
      <c r="R32" s="2">
        <f t="shared" si="26"/>
        <v>0</v>
      </c>
      <c r="S32" s="2">
        <f t="shared" si="27"/>
        <v>1</v>
      </c>
      <c r="T32" s="2">
        <f t="shared" si="28"/>
        <v>2</v>
      </c>
      <c r="U32" s="25"/>
      <c r="V32" s="25"/>
      <c r="W32" s="25"/>
      <c r="X32" s="25"/>
      <c r="Y32" s="25"/>
      <c r="Z32" s="25"/>
      <c r="AA32" s="2">
        <f t="shared" si="29"/>
        <v>0</v>
      </c>
      <c r="AB32" s="2">
        <f t="shared" si="30"/>
        <v>0</v>
      </c>
      <c r="AC32" s="2">
        <f t="shared" si="31"/>
        <v>0</v>
      </c>
      <c r="AD32" s="25"/>
      <c r="AE32" s="25"/>
      <c r="AF32" s="25"/>
      <c r="AG32" s="25"/>
      <c r="AH32" s="25"/>
      <c r="AI32" s="25"/>
      <c r="AJ32" s="2">
        <f t="shared" si="32"/>
        <v>0</v>
      </c>
      <c r="AK32" s="2">
        <f t="shared" si="33"/>
        <v>0</v>
      </c>
      <c r="AL32" s="2">
        <f t="shared" si="34"/>
        <v>0</v>
      </c>
      <c r="AM32" s="25"/>
      <c r="AN32" s="25"/>
      <c r="AO32" s="25"/>
      <c r="AP32" s="25"/>
      <c r="AQ32" s="25"/>
      <c r="AR32" s="25"/>
      <c r="AS32" s="2">
        <f t="shared" si="35"/>
        <v>0</v>
      </c>
      <c r="AT32" s="2">
        <f t="shared" si="36"/>
        <v>0</v>
      </c>
      <c r="AU32" s="2">
        <f t="shared" si="37"/>
        <v>0</v>
      </c>
      <c r="AV32" s="25">
        <v>1</v>
      </c>
      <c r="AW32" s="25">
        <v>1</v>
      </c>
      <c r="AX32" s="25"/>
      <c r="AY32" s="25"/>
      <c r="AZ32" s="25"/>
      <c r="BA32" s="25"/>
      <c r="BB32" s="2">
        <f t="shared" si="38"/>
        <v>0</v>
      </c>
      <c r="BC32" s="2">
        <f t="shared" si="39"/>
        <v>0</v>
      </c>
      <c r="BD32" s="2">
        <f t="shared" si="40"/>
        <v>1</v>
      </c>
      <c r="BE32" s="25"/>
      <c r="BF32" s="25"/>
      <c r="BG32" s="25"/>
      <c r="BH32" s="25"/>
      <c r="BI32" s="25"/>
      <c r="BJ32" s="25"/>
      <c r="BK32" s="2">
        <f t="shared" si="41"/>
        <v>0</v>
      </c>
      <c r="BL32" s="2">
        <f t="shared" si="42"/>
        <v>0</v>
      </c>
      <c r="BM32" s="2">
        <f t="shared" si="43"/>
        <v>0</v>
      </c>
      <c r="BN32" s="25"/>
      <c r="BO32" s="25"/>
      <c r="BP32" s="37">
        <f t="shared" si="44"/>
        <v>0</v>
      </c>
      <c r="BR32" s="37">
        <f t="shared" si="45"/>
        <v>5</v>
      </c>
      <c r="BU32" t="s">
        <v>66</v>
      </c>
      <c r="BV32" s="25">
        <v>6</v>
      </c>
      <c r="BW32" s="25">
        <v>28</v>
      </c>
      <c r="BX32" s="25">
        <v>6</v>
      </c>
      <c r="BY32" s="25">
        <v>16</v>
      </c>
      <c r="BZ32" s="25">
        <v>5</v>
      </c>
      <c r="CA32" s="25">
        <v>12</v>
      </c>
      <c r="CB32" s="2">
        <f t="shared" si="46"/>
        <v>8.5</v>
      </c>
      <c r="CC32" s="2">
        <f t="shared" si="47"/>
        <v>2.5</v>
      </c>
      <c r="CD32" s="2">
        <f t="shared" si="48"/>
        <v>6</v>
      </c>
      <c r="CE32" s="24" t="s">
        <v>119</v>
      </c>
    </row>
    <row r="33" spans="4:83" x14ac:dyDescent="0.25">
      <c r="D33">
        <v>30</v>
      </c>
      <c r="E33" s="24" t="s">
        <v>143</v>
      </c>
      <c r="F33" s="25">
        <v>1</v>
      </c>
      <c r="G33" s="25">
        <v>3</v>
      </c>
      <c r="H33" s="25"/>
      <c r="I33" s="25"/>
      <c r="J33" s="2">
        <f t="shared" si="24"/>
        <v>0</v>
      </c>
      <c r="K33" s="2">
        <f t="shared" si="25"/>
        <v>2</v>
      </c>
      <c r="L33" s="25">
        <v>10</v>
      </c>
      <c r="M33" s="25">
        <v>59</v>
      </c>
      <c r="N33" s="25">
        <v>6</v>
      </c>
      <c r="O33" s="25">
        <v>16</v>
      </c>
      <c r="P33" s="25">
        <v>3</v>
      </c>
      <c r="Q33" s="25">
        <v>3</v>
      </c>
      <c r="R33" s="2">
        <f t="shared" si="26"/>
        <v>3</v>
      </c>
      <c r="S33" s="2">
        <f t="shared" si="27"/>
        <v>8</v>
      </c>
      <c r="T33" s="2">
        <f t="shared" si="28"/>
        <v>23.5</v>
      </c>
      <c r="U33" s="25"/>
      <c r="V33" s="25"/>
      <c r="W33" s="25"/>
      <c r="X33" s="25"/>
      <c r="Y33" s="25"/>
      <c r="Z33" s="25"/>
      <c r="AA33" s="2">
        <f t="shared" si="29"/>
        <v>0</v>
      </c>
      <c r="AB33" s="2">
        <f t="shared" si="30"/>
        <v>0</v>
      </c>
      <c r="AC33" s="2">
        <f t="shared" si="31"/>
        <v>0</v>
      </c>
      <c r="AD33" s="25">
        <v>5</v>
      </c>
      <c r="AE33" s="25">
        <v>19</v>
      </c>
      <c r="AF33" s="25">
        <v>3</v>
      </c>
      <c r="AG33" s="25">
        <v>6</v>
      </c>
      <c r="AH33" s="25">
        <v>2</v>
      </c>
      <c r="AI33" s="25">
        <v>2</v>
      </c>
      <c r="AJ33" s="2">
        <f t="shared" si="32"/>
        <v>2</v>
      </c>
      <c r="AK33" s="2">
        <f t="shared" si="33"/>
        <v>2.5</v>
      </c>
      <c r="AL33" s="2">
        <f t="shared" si="34"/>
        <v>7.5</v>
      </c>
      <c r="AM33" s="25"/>
      <c r="AN33" s="25"/>
      <c r="AO33" s="25"/>
      <c r="AP33" s="25"/>
      <c r="AQ33" s="25"/>
      <c r="AR33" s="25"/>
      <c r="AS33" s="2">
        <f t="shared" si="35"/>
        <v>0</v>
      </c>
      <c r="AT33" s="2">
        <f t="shared" si="36"/>
        <v>0</v>
      </c>
      <c r="AU33" s="2">
        <f t="shared" si="37"/>
        <v>0</v>
      </c>
      <c r="AV33" s="25"/>
      <c r="AW33" s="25"/>
      <c r="AX33" s="25"/>
      <c r="AY33" s="25"/>
      <c r="AZ33" s="25"/>
      <c r="BA33" s="25"/>
      <c r="BB33" s="2">
        <f t="shared" si="38"/>
        <v>0</v>
      </c>
      <c r="BC33" s="2">
        <f t="shared" si="39"/>
        <v>0</v>
      </c>
      <c r="BD33" s="2">
        <f t="shared" si="40"/>
        <v>0</v>
      </c>
      <c r="BE33" s="25"/>
      <c r="BF33" s="25"/>
      <c r="BG33" s="25"/>
      <c r="BH33" s="25"/>
      <c r="BI33" s="25"/>
      <c r="BJ33" s="25"/>
      <c r="BK33" s="2">
        <f t="shared" si="41"/>
        <v>0</v>
      </c>
      <c r="BL33" s="2">
        <f t="shared" si="42"/>
        <v>0</v>
      </c>
      <c r="BM33" s="2">
        <f t="shared" si="43"/>
        <v>0</v>
      </c>
      <c r="BN33" s="25"/>
      <c r="BO33" s="25"/>
      <c r="BP33" s="37">
        <f t="shared" si="44"/>
        <v>0</v>
      </c>
      <c r="BR33" s="37">
        <f t="shared" si="45"/>
        <v>48.5</v>
      </c>
      <c r="BU33" t="s">
        <v>66</v>
      </c>
      <c r="BV33" s="25">
        <v>3</v>
      </c>
      <c r="BW33" s="25">
        <v>16</v>
      </c>
      <c r="BX33" s="25">
        <v>3</v>
      </c>
      <c r="BY33" s="25">
        <v>10</v>
      </c>
      <c r="BZ33" s="25">
        <v>3</v>
      </c>
      <c r="CA33" s="25">
        <v>6</v>
      </c>
      <c r="CB33" s="2">
        <f t="shared" si="46"/>
        <v>4.5</v>
      </c>
      <c r="CC33" s="2">
        <f t="shared" si="47"/>
        <v>2</v>
      </c>
      <c r="CD33" s="2">
        <f t="shared" si="48"/>
        <v>3</v>
      </c>
      <c r="CE33" s="24" t="s">
        <v>143</v>
      </c>
    </row>
    <row r="34" spans="4:83" x14ac:dyDescent="0.25">
      <c r="D34">
        <v>110</v>
      </c>
      <c r="E34" s="24" t="s">
        <v>144</v>
      </c>
      <c r="F34" s="25"/>
      <c r="G34" s="25"/>
      <c r="H34" s="25"/>
      <c r="I34" s="25"/>
      <c r="J34" s="2">
        <f t="shared" si="24"/>
        <v>0</v>
      </c>
      <c r="K34" s="2">
        <f t="shared" si="25"/>
        <v>0</v>
      </c>
      <c r="L34" s="25">
        <v>4</v>
      </c>
      <c r="M34" s="25">
        <v>22</v>
      </c>
      <c r="N34" s="25">
        <v>2</v>
      </c>
      <c r="O34" s="25">
        <v>4</v>
      </c>
      <c r="P34" s="25"/>
      <c r="Q34" s="25"/>
      <c r="R34" s="2">
        <f t="shared" si="26"/>
        <v>0</v>
      </c>
      <c r="S34" s="2">
        <f t="shared" si="27"/>
        <v>3</v>
      </c>
      <c r="T34" s="2">
        <f t="shared" si="28"/>
        <v>10</v>
      </c>
      <c r="U34" s="25"/>
      <c r="V34" s="25"/>
      <c r="W34" s="25"/>
      <c r="X34" s="25"/>
      <c r="Y34" s="25"/>
      <c r="Z34" s="25"/>
      <c r="AA34" s="2">
        <f t="shared" si="29"/>
        <v>0</v>
      </c>
      <c r="AB34" s="2">
        <f t="shared" si="30"/>
        <v>0</v>
      </c>
      <c r="AC34" s="2">
        <f t="shared" si="31"/>
        <v>0</v>
      </c>
      <c r="AD34" s="25">
        <v>1</v>
      </c>
      <c r="AE34" s="25">
        <v>4</v>
      </c>
      <c r="AF34" s="25">
        <v>1</v>
      </c>
      <c r="AG34" s="25">
        <v>1</v>
      </c>
      <c r="AH34" s="25"/>
      <c r="AI34" s="25"/>
      <c r="AJ34" s="2">
        <f t="shared" si="32"/>
        <v>0</v>
      </c>
      <c r="AK34" s="2">
        <f t="shared" si="33"/>
        <v>1</v>
      </c>
      <c r="AL34" s="2">
        <f t="shared" si="34"/>
        <v>1.5</v>
      </c>
      <c r="AM34" s="25"/>
      <c r="AN34" s="25"/>
      <c r="AO34" s="25"/>
      <c r="AP34" s="25"/>
      <c r="AQ34" s="25"/>
      <c r="AR34" s="25"/>
      <c r="AS34" s="2">
        <f t="shared" si="35"/>
        <v>0</v>
      </c>
      <c r="AT34" s="2">
        <f t="shared" si="36"/>
        <v>0</v>
      </c>
      <c r="AU34" s="2">
        <f t="shared" si="37"/>
        <v>0</v>
      </c>
      <c r="AV34" s="25"/>
      <c r="AW34" s="25"/>
      <c r="AX34" s="25"/>
      <c r="AY34" s="25"/>
      <c r="AZ34" s="25"/>
      <c r="BA34" s="25"/>
      <c r="BB34" s="2">
        <f t="shared" si="38"/>
        <v>0</v>
      </c>
      <c r="BC34" s="2">
        <f t="shared" si="39"/>
        <v>0</v>
      </c>
      <c r="BD34" s="2">
        <f t="shared" si="40"/>
        <v>0</v>
      </c>
      <c r="BE34" s="25">
        <v>1</v>
      </c>
      <c r="BF34" s="25">
        <v>7</v>
      </c>
      <c r="BG34" s="25">
        <v>1</v>
      </c>
      <c r="BH34" s="25">
        <v>2</v>
      </c>
      <c r="BI34" s="25">
        <v>1</v>
      </c>
      <c r="BJ34" s="25">
        <v>2</v>
      </c>
      <c r="BK34" s="2">
        <f t="shared" si="41"/>
        <v>1.5</v>
      </c>
      <c r="BL34" s="2">
        <f t="shared" si="42"/>
        <v>0</v>
      </c>
      <c r="BM34" s="2">
        <f t="shared" si="43"/>
        <v>2.5</v>
      </c>
      <c r="BN34" s="25"/>
      <c r="BO34" s="25"/>
      <c r="BP34" s="37">
        <f t="shared" si="44"/>
        <v>0</v>
      </c>
      <c r="BR34" s="37">
        <f t="shared" si="45"/>
        <v>19.5</v>
      </c>
      <c r="BU34" t="s">
        <v>66</v>
      </c>
      <c r="BV34" s="25">
        <v>11</v>
      </c>
      <c r="BW34" s="25">
        <v>73</v>
      </c>
      <c r="BX34" s="25">
        <v>10</v>
      </c>
      <c r="BY34" s="25">
        <v>33</v>
      </c>
      <c r="BZ34" s="25">
        <v>9</v>
      </c>
      <c r="CA34" s="25">
        <v>20</v>
      </c>
      <c r="CB34" s="2">
        <f t="shared" si="46"/>
        <v>14.5</v>
      </c>
      <c r="CC34" s="2">
        <f t="shared" si="47"/>
        <v>7</v>
      </c>
      <c r="CD34" s="2">
        <f t="shared" si="48"/>
        <v>20.5</v>
      </c>
      <c r="CE34" s="24" t="s">
        <v>144</v>
      </c>
    </row>
    <row r="35" spans="4:83" x14ac:dyDescent="0.25">
      <c r="D35">
        <v>0</v>
      </c>
      <c r="E35" s="24" t="s">
        <v>145</v>
      </c>
      <c r="F35" s="25"/>
      <c r="G35" s="25"/>
      <c r="H35" s="25"/>
      <c r="I35" s="25"/>
      <c r="J35" s="2">
        <f t="shared" si="24"/>
        <v>0</v>
      </c>
      <c r="K35" s="2">
        <f t="shared" si="25"/>
        <v>0</v>
      </c>
      <c r="L35" s="25">
        <v>18</v>
      </c>
      <c r="M35" s="25">
        <v>135</v>
      </c>
      <c r="N35" s="25">
        <v>16</v>
      </c>
      <c r="O35" s="25">
        <v>46</v>
      </c>
      <c r="P35" s="25">
        <v>10</v>
      </c>
      <c r="Q35" s="25">
        <v>18</v>
      </c>
      <c r="R35" s="2">
        <f t="shared" si="26"/>
        <v>14</v>
      </c>
      <c r="S35" s="2">
        <f t="shared" si="27"/>
        <v>17</v>
      </c>
      <c r="T35" s="2">
        <f t="shared" si="28"/>
        <v>45.5</v>
      </c>
      <c r="U35" s="25"/>
      <c r="V35" s="25"/>
      <c r="W35" s="25"/>
      <c r="X35" s="25"/>
      <c r="Y35" s="25"/>
      <c r="Z35" s="25"/>
      <c r="AA35" s="2">
        <f t="shared" si="29"/>
        <v>0</v>
      </c>
      <c r="AB35" s="2">
        <f t="shared" si="30"/>
        <v>0</v>
      </c>
      <c r="AC35" s="2">
        <f t="shared" si="31"/>
        <v>0</v>
      </c>
      <c r="AD35" s="25">
        <v>2</v>
      </c>
      <c r="AE35" s="25">
        <v>10</v>
      </c>
      <c r="AF35" s="25">
        <v>1</v>
      </c>
      <c r="AG35" s="25">
        <v>2</v>
      </c>
      <c r="AH35" s="25">
        <v>1</v>
      </c>
      <c r="AI35" s="25">
        <v>1</v>
      </c>
      <c r="AJ35" s="2">
        <f t="shared" si="32"/>
        <v>1</v>
      </c>
      <c r="AK35" s="2">
        <f t="shared" si="33"/>
        <v>0.5</v>
      </c>
      <c r="AL35" s="2">
        <f t="shared" si="34"/>
        <v>4.5</v>
      </c>
      <c r="AM35" s="25"/>
      <c r="AN35" s="25"/>
      <c r="AO35" s="25"/>
      <c r="AP35" s="25"/>
      <c r="AQ35" s="25"/>
      <c r="AR35" s="25"/>
      <c r="AS35" s="2">
        <f t="shared" si="35"/>
        <v>0</v>
      </c>
      <c r="AT35" s="2">
        <f t="shared" si="36"/>
        <v>0</v>
      </c>
      <c r="AU35" s="2">
        <f t="shared" si="37"/>
        <v>0</v>
      </c>
      <c r="AV35" s="25"/>
      <c r="AW35" s="25"/>
      <c r="AX35" s="25"/>
      <c r="AY35" s="25"/>
      <c r="AZ35" s="25"/>
      <c r="BA35" s="25"/>
      <c r="BB35" s="2">
        <f t="shared" si="38"/>
        <v>0</v>
      </c>
      <c r="BC35" s="2">
        <f t="shared" si="39"/>
        <v>0</v>
      </c>
      <c r="BD35" s="2">
        <f t="shared" si="40"/>
        <v>0</v>
      </c>
      <c r="BE35" s="25"/>
      <c r="BF35" s="25"/>
      <c r="BG35" s="25"/>
      <c r="BH35" s="25"/>
      <c r="BI35" s="25"/>
      <c r="BJ35" s="25"/>
      <c r="BK35" s="2">
        <f t="shared" si="41"/>
        <v>0</v>
      </c>
      <c r="BL35" s="2">
        <f t="shared" si="42"/>
        <v>0</v>
      </c>
      <c r="BM35" s="2">
        <f t="shared" si="43"/>
        <v>0</v>
      </c>
      <c r="BN35" s="25"/>
      <c r="BO35" s="25"/>
      <c r="BP35" s="37">
        <f t="shared" si="44"/>
        <v>0</v>
      </c>
      <c r="BR35" s="37">
        <f t="shared" si="45"/>
        <v>82.5</v>
      </c>
      <c r="BV35" s="25"/>
      <c r="BW35" s="25"/>
      <c r="BX35" s="25"/>
      <c r="BY35" s="25"/>
      <c r="BZ35" s="25"/>
      <c r="CA35" s="25"/>
      <c r="CB35" s="2">
        <f t="shared" si="46"/>
        <v>0</v>
      </c>
      <c r="CC35" s="2">
        <f t="shared" si="47"/>
        <v>0</v>
      </c>
      <c r="CD35" s="2">
        <f t="shared" si="48"/>
        <v>0</v>
      </c>
      <c r="CE35" s="24" t="s">
        <v>145</v>
      </c>
    </row>
    <row r="36" spans="4:83" x14ac:dyDescent="0.25">
      <c r="D36">
        <v>10</v>
      </c>
      <c r="E36" s="24" t="s">
        <v>146</v>
      </c>
      <c r="F36" s="25">
        <v>5</v>
      </c>
      <c r="G36" s="25">
        <v>31</v>
      </c>
      <c r="H36" s="25">
        <v>5</v>
      </c>
      <c r="I36" s="25">
        <v>17</v>
      </c>
      <c r="J36" s="2">
        <f t="shared" si="24"/>
        <v>11</v>
      </c>
      <c r="K36" s="2">
        <f t="shared" si="25"/>
        <v>7</v>
      </c>
      <c r="L36" s="25"/>
      <c r="M36" s="25"/>
      <c r="N36" s="25"/>
      <c r="O36" s="25"/>
      <c r="P36" s="25"/>
      <c r="Q36" s="25"/>
      <c r="R36" s="2">
        <f t="shared" si="26"/>
        <v>0</v>
      </c>
      <c r="S36" s="2">
        <f t="shared" si="27"/>
        <v>0</v>
      </c>
      <c r="T36" s="2">
        <f t="shared" si="28"/>
        <v>0</v>
      </c>
      <c r="U36" s="25"/>
      <c r="V36" s="25"/>
      <c r="W36" s="25"/>
      <c r="X36" s="25"/>
      <c r="Y36" s="25"/>
      <c r="Z36" s="25"/>
      <c r="AA36" s="2">
        <f t="shared" si="29"/>
        <v>0</v>
      </c>
      <c r="AB36" s="2">
        <f t="shared" si="30"/>
        <v>0</v>
      </c>
      <c r="AC36" s="2">
        <f t="shared" si="31"/>
        <v>0</v>
      </c>
      <c r="AD36" s="25">
        <v>4</v>
      </c>
      <c r="AE36" s="25">
        <v>19</v>
      </c>
      <c r="AF36" s="25">
        <v>3</v>
      </c>
      <c r="AG36" s="25">
        <v>6</v>
      </c>
      <c r="AH36" s="25">
        <v>2</v>
      </c>
      <c r="AI36" s="25">
        <v>4</v>
      </c>
      <c r="AJ36" s="2">
        <f t="shared" si="32"/>
        <v>3</v>
      </c>
      <c r="AK36" s="2">
        <f t="shared" si="33"/>
        <v>1.5</v>
      </c>
      <c r="AL36" s="2">
        <f t="shared" si="34"/>
        <v>7</v>
      </c>
      <c r="AM36" s="25"/>
      <c r="AN36" s="25"/>
      <c r="AO36" s="25"/>
      <c r="AP36" s="25"/>
      <c r="AQ36" s="25"/>
      <c r="AR36" s="25"/>
      <c r="AS36" s="2">
        <f t="shared" si="35"/>
        <v>0</v>
      </c>
      <c r="AT36" s="2">
        <f t="shared" si="36"/>
        <v>0</v>
      </c>
      <c r="AU36" s="2">
        <f t="shared" si="37"/>
        <v>0</v>
      </c>
      <c r="AV36" s="25"/>
      <c r="AW36" s="25"/>
      <c r="AX36" s="25"/>
      <c r="AY36" s="25"/>
      <c r="AZ36" s="25"/>
      <c r="BA36" s="25"/>
      <c r="BB36" s="2">
        <f t="shared" si="38"/>
        <v>0</v>
      </c>
      <c r="BC36" s="2">
        <f t="shared" si="39"/>
        <v>0</v>
      </c>
      <c r="BD36" s="2">
        <f t="shared" si="40"/>
        <v>0</v>
      </c>
      <c r="BE36" s="25"/>
      <c r="BF36" s="25"/>
      <c r="BG36" s="25"/>
      <c r="BH36" s="25"/>
      <c r="BI36" s="25"/>
      <c r="BJ36" s="25"/>
      <c r="BK36" s="2">
        <f t="shared" si="41"/>
        <v>0</v>
      </c>
      <c r="BL36" s="2">
        <f t="shared" si="42"/>
        <v>0</v>
      </c>
      <c r="BM36" s="2">
        <f t="shared" si="43"/>
        <v>0</v>
      </c>
      <c r="BN36" s="25"/>
      <c r="BO36" s="25"/>
      <c r="BP36" s="37">
        <f t="shared" si="44"/>
        <v>0</v>
      </c>
      <c r="BR36" s="37">
        <f t="shared" si="45"/>
        <v>29.5</v>
      </c>
      <c r="BU36" t="s">
        <v>65</v>
      </c>
      <c r="BV36" s="25">
        <v>1</v>
      </c>
      <c r="BW36" s="25">
        <v>5</v>
      </c>
      <c r="BX36" s="25">
        <v>1</v>
      </c>
      <c r="BY36" s="25">
        <v>3</v>
      </c>
      <c r="BZ36" s="25">
        <v>1</v>
      </c>
      <c r="CA36" s="25">
        <v>1</v>
      </c>
      <c r="CB36" s="2">
        <f t="shared" si="46"/>
        <v>1</v>
      </c>
      <c r="CC36" s="2">
        <f t="shared" si="47"/>
        <v>1</v>
      </c>
      <c r="CD36" s="2">
        <f t="shared" si="48"/>
        <v>1</v>
      </c>
      <c r="CE36" s="24" t="s">
        <v>146</v>
      </c>
    </row>
    <row r="37" spans="4:83" x14ac:dyDescent="0.25">
      <c r="D37">
        <v>0</v>
      </c>
      <c r="E37" s="24" t="s">
        <v>147</v>
      </c>
      <c r="F37" s="25"/>
      <c r="G37" s="25"/>
      <c r="H37" s="25"/>
      <c r="I37" s="25"/>
      <c r="J37" s="2">
        <f t="shared" si="24"/>
        <v>0</v>
      </c>
      <c r="K37" s="2">
        <f t="shared" si="25"/>
        <v>0</v>
      </c>
      <c r="L37" s="25">
        <v>1</v>
      </c>
      <c r="M37" s="25">
        <v>6</v>
      </c>
      <c r="N37" s="25">
        <v>1</v>
      </c>
      <c r="O37" s="25">
        <v>2</v>
      </c>
      <c r="P37" s="25">
        <v>1</v>
      </c>
      <c r="Q37" s="25">
        <v>1</v>
      </c>
      <c r="R37" s="2">
        <f t="shared" si="26"/>
        <v>1</v>
      </c>
      <c r="S37" s="2">
        <f t="shared" si="27"/>
        <v>0.5</v>
      </c>
      <c r="T37" s="2">
        <f t="shared" si="28"/>
        <v>2</v>
      </c>
      <c r="U37" s="25"/>
      <c r="V37" s="25"/>
      <c r="W37" s="25"/>
      <c r="X37" s="25"/>
      <c r="Y37" s="25"/>
      <c r="Z37" s="25"/>
      <c r="AA37" s="2">
        <f t="shared" si="29"/>
        <v>0</v>
      </c>
      <c r="AB37" s="2">
        <f t="shared" si="30"/>
        <v>0</v>
      </c>
      <c r="AC37" s="2">
        <f t="shared" si="31"/>
        <v>0</v>
      </c>
      <c r="AD37" s="25"/>
      <c r="AE37" s="25"/>
      <c r="AF37" s="25"/>
      <c r="AG37" s="25"/>
      <c r="AH37" s="25"/>
      <c r="AI37" s="25"/>
      <c r="AJ37" s="2">
        <f t="shared" si="32"/>
        <v>0</v>
      </c>
      <c r="AK37" s="2">
        <f t="shared" si="33"/>
        <v>0</v>
      </c>
      <c r="AL37" s="2">
        <f t="shared" si="34"/>
        <v>0</v>
      </c>
      <c r="AM37" s="25"/>
      <c r="AN37" s="25"/>
      <c r="AO37" s="25"/>
      <c r="AP37" s="25"/>
      <c r="AQ37" s="25"/>
      <c r="AR37" s="25"/>
      <c r="AS37" s="2">
        <f t="shared" si="35"/>
        <v>0</v>
      </c>
      <c r="AT37" s="2">
        <f t="shared" si="36"/>
        <v>0</v>
      </c>
      <c r="AU37" s="2">
        <f t="shared" si="37"/>
        <v>0</v>
      </c>
      <c r="AV37" s="25"/>
      <c r="AW37" s="25"/>
      <c r="AX37" s="25"/>
      <c r="AY37" s="25"/>
      <c r="AZ37" s="25"/>
      <c r="BA37" s="25"/>
      <c r="BB37" s="2">
        <f t="shared" si="38"/>
        <v>0</v>
      </c>
      <c r="BC37" s="2">
        <f t="shared" si="39"/>
        <v>0</v>
      </c>
      <c r="BD37" s="2">
        <f t="shared" si="40"/>
        <v>0</v>
      </c>
      <c r="BE37" s="25"/>
      <c r="BF37" s="25"/>
      <c r="BG37" s="25"/>
      <c r="BH37" s="25"/>
      <c r="BI37" s="25"/>
      <c r="BJ37" s="25"/>
      <c r="BK37" s="2">
        <f t="shared" si="41"/>
        <v>0</v>
      </c>
      <c r="BL37" s="2">
        <f t="shared" si="42"/>
        <v>0</v>
      </c>
      <c r="BM37" s="2">
        <f t="shared" si="43"/>
        <v>0</v>
      </c>
      <c r="BN37" s="25"/>
      <c r="BO37" s="25"/>
      <c r="BP37" s="37">
        <f t="shared" si="44"/>
        <v>0</v>
      </c>
      <c r="BR37" s="37">
        <f t="shared" si="45"/>
        <v>3.5</v>
      </c>
      <c r="BV37" s="25"/>
      <c r="BW37" s="25"/>
      <c r="BX37" s="25"/>
      <c r="BY37" s="25"/>
      <c r="BZ37" s="25"/>
      <c r="CA37" s="25"/>
      <c r="CB37" s="2">
        <f t="shared" si="46"/>
        <v>0</v>
      </c>
      <c r="CC37" s="2">
        <f t="shared" si="47"/>
        <v>0</v>
      </c>
      <c r="CD37" s="2">
        <f t="shared" si="48"/>
        <v>0</v>
      </c>
      <c r="CE37" s="24" t="s">
        <v>147</v>
      </c>
    </row>
    <row r="38" spans="4:83" x14ac:dyDescent="0.25">
      <c r="D38">
        <v>10</v>
      </c>
      <c r="E38" s="24" t="s">
        <v>148</v>
      </c>
      <c r="F38" s="25"/>
      <c r="G38" s="25"/>
      <c r="H38" s="25"/>
      <c r="I38" s="25"/>
      <c r="J38" s="2">
        <f t="shared" si="24"/>
        <v>0</v>
      </c>
      <c r="K38" s="2">
        <f t="shared" si="25"/>
        <v>0</v>
      </c>
      <c r="L38" s="25">
        <v>2</v>
      </c>
      <c r="M38" s="25">
        <v>15</v>
      </c>
      <c r="N38" s="25">
        <v>2</v>
      </c>
      <c r="O38" s="25">
        <v>8</v>
      </c>
      <c r="P38" s="25">
        <v>2</v>
      </c>
      <c r="Q38" s="25">
        <v>6</v>
      </c>
      <c r="R38" s="2">
        <f t="shared" si="26"/>
        <v>4</v>
      </c>
      <c r="S38" s="2">
        <f t="shared" si="27"/>
        <v>1</v>
      </c>
      <c r="T38" s="2">
        <f t="shared" si="28"/>
        <v>3.5</v>
      </c>
      <c r="U38" s="25"/>
      <c r="V38" s="25"/>
      <c r="W38" s="25"/>
      <c r="X38" s="25"/>
      <c r="Y38" s="25"/>
      <c r="Z38" s="25"/>
      <c r="AA38" s="2">
        <f t="shared" si="29"/>
        <v>0</v>
      </c>
      <c r="AB38" s="2">
        <f t="shared" si="30"/>
        <v>0</v>
      </c>
      <c r="AC38" s="2">
        <f t="shared" si="31"/>
        <v>0</v>
      </c>
      <c r="AD38" s="25">
        <v>2</v>
      </c>
      <c r="AE38" s="25">
        <v>10</v>
      </c>
      <c r="AF38" s="25">
        <v>2</v>
      </c>
      <c r="AG38" s="25">
        <v>4</v>
      </c>
      <c r="AH38" s="25">
        <v>1</v>
      </c>
      <c r="AI38" s="25">
        <v>2</v>
      </c>
      <c r="AJ38" s="2">
        <f t="shared" si="32"/>
        <v>1.5</v>
      </c>
      <c r="AK38" s="2">
        <f t="shared" si="33"/>
        <v>1.5</v>
      </c>
      <c r="AL38" s="2">
        <f t="shared" si="34"/>
        <v>3</v>
      </c>
      <c r="AM38" s="25">
        <v>5</v>
      </c>
      <c r="AN38" s="25">
        <v>19</v>
      </c>
      <c r="AO38" s="25">
        <v>4</v>
      </c>
      <c r="AP38" s="25">
        <v>5</v>
      </c>
      <c r="AQ38" s="25">
        <v>2</v>
      </c>
      <c r="AR38" s="25">
        <v>3</v>
      </c>
      <c r="AS38" s="2">
        <f t="shared" si="35"/>
        <v>2.5</v>
      </c>
      <c r="AT38" s="2">
        <f t="shared" si="36"/>
        <v>2</v>
      </c>
      <c r="AU38" s="2">
        <f t="shared" si="37"/>
        <v>7.5</v>
      </c>
      <c r="AV38" s="25"/>
      <c r="AW38" s="25"/>
      <c r="AX38" s="25"/>
      <c r="AY38" s="25"/>
      <c r="AZ38" s="25"/>
      <c r="BA38" s="25"/>
      <c r="BB38" s="2">
        <f t="shared" si="38"/>
        <v>0</v>
      </c>
      <c r="BC38" s="2">
        <f t="shared" si="39"/>
        <v>0</v>
      </c>
      <c r="BD38" s="2">
        <f t="shared" si="40"/>
        <v>0</v>
      </c>
      <c r="BE38" s="25"/>
      <c r="BF38" s="25"/>
      <c r="BG38" s="25"/>
      <c r="BH38" s="25"/>
      <c r="BI38" s="25"/>
      <c r="BJ38" s="25"/>
      <c r="BK38" s="2">
        <f t="shared" si="41"/>
        <v>0</v>
      </c>
      <c r="BL38" s="2">
        <f t="shared" si="42"/>
        <v>0</v>
      </c>
      <c r="BM38" s="2">
        <f t="shared" si="43"/>
        <v>0</v>
      </c>
      <c r="BN38" s="25"/>
      <c r="BO38" s="25"/>
      <c r="BP38" s="37">
        <f t="shared" si="44"/>
        <v>0</v>
      </c>
      <c r="BR38" s="37">
        <f t="shared" si="45"/>
        <v>26.5</v>
      </c>
      <c r="BU38" t="s">
        <v>65</v>
      </c>
      <c r="BV38" s="25">
        <v>1</v>
      </c>
      <c r="BW38" s="25">
        <v>10</v>
      </c>
      <c r="BX38" s="25">
        <v>1</v>
      </c>
      <c r="BY38" s="25">
        <v>2</v>
      </c>
      <c r="BZ38" s="25">
        <v>1</v>
      </c>
      <c r="CA38" s="25">
        <v>1</v>
      </c>
      <c r="CB38" s="2">
        <f t="shared" si="46"/>
        <v>1</v>
      </c>
      <c r="CC38" s="2">
        <f t="shared" si="47"/>
        <v>0.5</v>
      </c>
      <c r="CD38" s="2">
        <f t="shared" si="48"/>
        <v>4</v>
      </c>
      <c r="CE38" s="24" t="s">
        <v>148</v>
      </c>
    </row>
    <row r="39" spans="4:83" x14ac:dyDescent="0.25">
      <c r="D39">
        <v>20</v>
      </c>
      <c r="E39" s="24" t="s">
        <v>149</v>
      </c>
      <c r="F39" s="25">
        <v>6</v>
      </c>
      <c r="G39" s="25">
        <v>44</v>
      </c>
      <c r="H39" s="25">
        <v>5</v>
      </c>
      <c r="I39" s="25">
        <v>13</v>
      </c>
      <c r="J39" s="2">
        <f t="shared" si="24"/>
        <v>9</v>
      </c>
      <c r="K39" s="2">
        <f t="shared" si="25"/>
        <v>16</v>
      </c>
      <c r="L39" s="25"/>
      <c r="M39" s="25"/>
      <c r="N39" s="25"/>
      <c r="O39" s="25"/>
      <c r="P39" s="25"/>
      <c r="Q39" s="25"/>
      <c r="R39" s="2">
        <f t="shared" si="26"/>
        <v>0</v>
      </c>
      <c r="S39" s="2">
        <f t="shared" si="27"/>
        <v>0</v>
      </c>
      <c r="T39" s="2">
        <f t="shared" si="28"/>
        <v>0</v>
      </c>
      <c r="U39" s="25">
        <v>1</v>
      </c>
      <c r="V39" s="25">
        <v>6</v>
      </c>
      <c r="W39" s="25">
        <v>1</v>
      </c>
      <c r="X39" s="25">
        <v>4</v>
      </c>
      <c r="Y39" s="25">
        <v>1</v>
      </c>
      <c r="Z39" s="25">
        <v>3</v>
      </c>
      <c r="AA39" s="2">
        <f t="shared" si="29"/>
        <v>2</v>
      </c>
      <c r="AB39" s="2">
        <f t="shared" si="30"/>
        <v>0.5</v>
      </c>
      <c r="AC39" s="2">
        <f t="shared" si="31"/>
        <v>1</v>
      </c>
      <c r="AD39" s="25">
        <v>1</v>
      </c>
      <c r="AE39" s="25">
        <v>3</v>
      </c>
      <c r="AF39" s="25"/>
      <c r="AG39" s="25"/>
      <c r="AH39" s="25"/>
      <c r="AI39" s="25"/>
      <c r="AJ39" s="2">
        <f t="shared" si="32"/>
        <v>0</v>
      </c>
      <c r="AK39" s="2">
        <f t="shared" si="33"/>
        <v>0</v>
      </c>
      <c r="AL39" s="2">
        <f t="shared" si="34"/>
        <v>2</v>
      </c>
      <c r="AM39" s="25"/>
      <c r="AN39" s="25"/>
      <c r="AO39" s="25"/>
      <c r="AP39" s="25"/>
      <c r="AQ39" s="25"/>
      <c r="AR39" s="25"/>
      <c r="AS39" s="2">
        <f t="shared" si="35"/>
        <v>0</v>
      </c>
      <c r="AT39" s="2">
        <f t="shared" si="36"/>
        <v>0</v>
      </c>
      <c r="AU39" s="2">
        <f t="shared" si="37"/>
        <v>0</v>
      </c>
      <c r="AV39" s="25"/>
      <c r="AW39" s="25"/>
      <c r="AX39" s="25"/>
      <c r="AY39" s="25"/>
      <c r="AZ39" s="25"/>
      <c r="BA39" s="25"/>
      <c r="BB39" s="2">
        <f t="shared" si="38"/>
        <v>0</v>
      </c>
      <c r="BC39" s="2">
        <f t="shared" si="39"/>
        <v>0</v>
      </c>
      <c r="BD39" s="2">
        <f t="shared" si="40"/>
        <v>0</v>
      </c>
      <c r="BE39" s="25"/>
      <c r="BF39" s="25"/>
      <c r="BG39" s="25"/>
      <c r="BH39" s="25"/>
      <c r="BI39" s="25"/>
      <c r="BJ39" s="25"/>
      <c r="BK39" s="2">
        <f t="shared" si="41"/>
        <v>0</v>
      </c>
      <c r="BL39" s="2">
        <f t="shared" si="42"/>
        <v>0</v>
      </c>
      <c r="BM39" s="2">
        <f t="shared" si="43"/>
        <v>0</v>
      </c>
      <c r="BN39" s="25"/>
      <c r="BO39" s="25"/>
      <c r="BP39" s="37">
        <f t="shared" si="44"/>
        <v>0</v>
      </c>
      <c r="BR39" s="37">
        <f t="shared" si="45"/>
        <v>30.5</v>
      </c>
      <c r="BU39" t="s">
        <v>203</v>
      </c>
      <c r="BV39" s="25">
        <v>2</v>
      </c>
      <c r="BW39" s="25">
        <v>16</v>
      </c>
      <c r="BX39" s="25">
        <v>2</v>
      </c>
      <c r="BY39" s="25">
        <v>8</v>
      </c>
      <c r="BZ39" s="25">
        <v>2</v>
      </c>
      <c r="CA39" s="25">
        <v>6</v>
      </c>
      <c r="CB39" s="2">
        <f t="shared" si="46"/>
        <v>4</v>
      </c>
      <c r="CC39" s="2">
        <f t="shared" si="47"/>
        <v>1</v>
      </c>
      <c r="CD39" s="2">
        <f t="shared" si="48"/>
        <v>4</v>
      </c>
      <c r="CE39" s="24" t="s">
        <v>149</v>
      </c>
    </row>
    <row r="40" spans="4:83" x14ac:dyDescent="0.25">
      <c r="D40">
        <v>0</v>
      </c>
      <c r="E40" s="24" t="s">
        <v>150</v>
      </c>
      <c r="F40" s="25">
        <v>7</v>
      </c>
      <c r="G40" s="25">
        <v>43</v>
      </c>
      <c r="H40" s="25">
        <v>7</v>
      </c>
      <c r="I40" s="25">
        <v>23</v>
      </c>
      <c r="J40" s="2">
        <f t="shared" ref="J40:J72" si="49">((H40+I40)/2)</f>
        <v>15</v>
      </c>
      <c r="K40" s="2">
        <f t="shared" ref="K40:K72" si="50">((F40+G40)/2)-(+J40)</f>
        <v>10</v>
      </c>
      <c r="L40" s="25">
        <v>1</v>
      </c>
      <c r="M40" s="25">
        <v>7</v>
      </c>
      <c r="N40" s="25">
        <v>1</v>
      </c>
      <c r="O40" s="25">
        <v>2</v>
      </c>
      <c r="P40" s="25">
        <v>1</v>
      </c>
      <c r="Q40" s="25">
        <v>1</v>
      </c>
      <c r="R40" s="2">
        <f t="shared" ref="R40:R72" si="51">(P40+Q40)/2</f>
        <v>1</v>
      </c>
      <c r="S40" s="2">
        <f t="shared" ref="S40:S72" si="52">((N40+O40)/2)-R40</f>
        <v>0.5</v>
      </c>
      <c r="T40" s="2">
        <f t="shared" ref="T40:T72" si="53">((L40+M40)/2)-(R40+S40)</f>
        <v>2.5</v>
      </c>
      <c r="U40" s="25"/>
      <c r="V40" s="25"/>
      <c r="W40" s="25"/>
      <c r="X40" s="25"/>
      <c r="Y40" s="25"/>
      <c r="Z40" s="25"/>
      <c r="AA40" s="2">
        <f t="shared" ref="AA40:AA72" si="54">(Y40+Z40)/2</f>
        <v>0</v>
      </c>
      <c r="AB40" s="2">
        <f t="shared" ref="AB40:AB72" si="55">((W40+X40)/2)-AA40</f>
        <v>0</v>
      </c>
      <c r="AC40" s="2">
        <f t="shared" ref="AC40:AC72" si="56">((U40+V40)/2)-(AA40+AB40)</f>
        <v>0</v>
      </c>
      <c r="AD40" s="25">
        <v>5</v>
      </c>
      <c r="AE40" s="25">
        <v>20</v>
      </c>
      <c r="AF40" s="25">
        <v>3</v>
      </c>
      <c r="AG40" s="25">
        <v>7</v>
      </c>
      <c r="AH40" s="25">
        <v>2</v>
      </c>
      <c r="AI40" s="25">
        <v>5</v>
      </c>
      <c r="AJ40" s="2">
        <f t="shared" ref="AJ40:AJ72" si="57">(AH40+AI40)/2</f>
        <v>3.5</v>
      </c>
      <c r="AK40" s="2">
        <f t="shared" ref="AK40:AK72" si="58">((AF40+AG40)/2)-AJ40</f>
        <v>1.5</v>
      </c>
      <c r="AL40" s="2">
        <f t="shared" ref="AL40:AL72" si="59">((AD40+AE40)/2)-(AJ40+AK40)</f>
        <v>7.5</v>
      </c>
      <c r="AM40" s="25">
        <v>3</v>
      </c>
      <c r="AN40" s="25">
        <v>27</v>
      </c>
      <c r="AO40" s="25">
        <v>3</v>
      </c>
      <c r="AP40" s="25">
        <v>12</v>
      </c>
      <c r="AQ40" s="25">
        <v>3</v>
      </c>
      <c r="AR40" s="25">
        <v>7</v>
      </c>
      <c r="AS40" s="2">
        <f t="shared" ref="AS40:AS72" si="60">(AQ40+AR40)/2</f>
        <v>5</v>
      </c>
      <c r="AT40" s="2">
        <f t="shared" ref="AT40:AT72" si="61">((AO40+AP40)/2)-AS40</f>
        <v>2.5</v>
      </c>
      <c r="AU40" s="2">
        <f t="shared" ref="AU40:AU72" si="62">((AM40+AN40)/2)-(AS40+AT40)</f>
        <v>7.5</v>
      </c>
      <c r="AV40" s="25"/>
      <c r="AW40" s="25"/>
      <c r="AX40" s="25"/>
      <c r="AY40" s="25"/>
      <c r="AZ40" s="25"/>
      <c r="BA40" s="25"/>
      <c r="BB40" s="2">
        <f t="shared" ref="BB40:BB72" si="63">(AZ40+BA40)/2</f>
        <v>0</v>
      </c>
      <c r="BC40" s="2">
        <f t="shared" ref="BC40:BC72" si="64">((AX40+AY40)/2)-BB40</f>
        <v>0</v>
      </c>
      <c r="BD40" s="2">
        <f t="shared" ref="BD40:BD72" si="65">((AV40+AW40)/2)-(BB40+BC40)</f>
        <v>0</v>
      </c>
      <c r="BE40" s="25"/>
      <c r="BF40" s="25"/>
      <c r="BG40" s="25"/>
      <c r="BH40" s="25"/>
      <c r="BI40" s="25"/>
      <c r="BJ40" s="25"/>
      <c r="BK40" s="2">
        <f t="shared" ref="BK40:BK72" si="66">(BI40+BJ40)/2</f>
        <v>0</v>
      </c>
      <c r="BL40" s="2">
        <f t="shared" ref="BL40:BL72" si="67">((BG40+BH40)/2)-BK40</f>
        <v>0</v>
      </c>
      <c r="BM40" s="2">
        <f t="shared" ref="BM40:BM72" si="68">((BE40+BF40)/2)-(BK40+BL40)</f>
        <v>0</v>
      </c>
      <c r="BN40" s="25"/>
      <c r="BO40" s="25"/>
      <c r="BP40" s="37">
        <f t="shared" si="44"/>
        <v>0</v>
      </c>
      <c r="BR40" s="37">
        <f t="shared" si="45"/>
        <v>56.5</v>
      </c>
      <c r="BV40" s="25"/>
      <c r="BW40" s="25"/>
      <c r="BX40" s="25"/>
      <c r="BY40" s="25"/>
      <c r="BZ40" s="25"/>
      <c r="CA40" s="25"/>
      <c r="CB40" s="2">
        <f t="shared" ref="CB40:CB41" si="69">(BZ40+CA40)/2</f>
        <v>0</v>
      </c>
      <c r="CC40" s="2">
        <f t="shared" ref="CC40:CC42" si="70">((BX40+BY40)/2)-CB40</f>
        <v>0</v>
      </c>
      <c r="CD40" s="2">
        <f t="shared" ref="CD40:CD42" si="71">((BV40+BW40)/2)-(CB40+CC40)</f>
        <v>0</v>
      </c>
      <c r="CE40" s="24" t="s">
        <v>150</v>
      </c>
    </row>
    <row r="41" spans="4:83" x14ac:dyDescent="0.25">
      <c r="D41">
        <v>0</v>
      </c>
      <c r="E41" s="24" t="s">
        <v>151</v>
      </c>
      <c r="F41" s="25">
        <v>3</v>
      </c>
      <c r="G41" s="25">
        <v>13</v>
      </c>
      <c r="H41" s="25">
        <v>3</v>
      </c>
      <c r="I41" s="25">
        <v>5</v>
      </c>
      <c r="J41" s="2">
        <f t="shared" si="49"/>
        <v>4</v>
      </c>
      <c r="K41" s="2">
        <f t="shared" si="50"/>
        <v>4</v>
      </c>
      <c r="L41" s="25"/>
      <c r="M41" s="25"/>
      <c r="N41" s="25"/>
      <c r="O41" s="25"/>
      <c r="P41" s="25"/>
      <c r="Q41" s="25"/>
      <c r="R41" s="2">
        <f t="shared" si="51"/>
        <v>0</v>
      </c>
      <c r="S41" s="2">
        <f t="shared" si="52"/>
        <v>0</v>
      </c>
      <c r="T41" s="2">
        <f t="shared" si="53"/>
        <v>0</v>
      </c>
      <c r="U41" s="25"/>
      <c r="V41" s="25"/>
      <c r="W41" s="25"/>
      <c r="X41" s="25"/>
      <c r="Y41" s="25"/>
      <c r="Z41" s="25"/>
      <c r="AA41" s="2">
        <f t="shared" si="54"/>
        <v>0</v>
      </c>
      <c r="AB41" s="2">
        <f t="shared" si="55"/>
        <v>0</v>
      </c>
      <c r="AC41" s="2">
        <f t="shared" si="56"/>
        <v>0</v>
      </c>
      <c r="AD41" s="25">
        <v>3</v>
      </c>
      <c r="AE41" s="25">
        <v>19</v>
      </c>
      <c r="AF41" s="25">
        <v>3</v>
      </c>
      <c r="AG41" s="25">
        <v>10</v>
      </c>
      <c r="AH41" s="25">
        <v>3</v>
      </c>
      <c r="AI41" s="25">
        <v>8</v>
      </c>
      <c r="AJ41" s="2">
        <f t="shared" si="57"/>
        <v>5.5</v>
      </c>
      <c r="AK41" s="2">
        <f t="shared" si="58"/>
        <v>1</v>
      </c>
      <c r="AL41" s="2">
        <f t="shared" si="59"/>
        <v>4.5</v>
      </c>
      <c r="AM41" s="25">
        <v>1</v>
      </c>
      <c r="AN41" s="25">
        <v>5</v>
      </c>
      <c r="AO41" s="25">
        <v>1</v>
      </c>
      <c r="AP41" s="25">
        <v>2</v>
      </c>
      <c r="AQ41" s="25"/>
      <c r="AR41" s="25"/>
      <c r="AS41" s="2">
        <f t="shared" si="60"/>
        <v>0</v>
      </c>
      <c r="AT41" s="2">
        <f t="shared" si="61"/>
        <v>1.5</v>
      </c>
      <c r="AU41" s="2">
        <f t="shared" si="62"/>
        <v>1.5</v>
      </c>
      <c r="AV41" s="25"/>
      <c r="AW41" s="25"/>
      <c r="AX41" s="25"/>
      <c r="AY41" s="25"/>
      <c r="AZ41" s="25"/>
      <c r="BA41" s="25"/>
      <c r="BB41" s="2">
        <f>(AZ41+BA41)/2</f>
        <v>0</v>
      </c>
      <c r="BC41" s="2">
        <f>((AX41+AY41)/2)-BB41</f>
        <v>0</v>
      </c>
      <c r="BD41" s="2">
        <f>((AV41+AW41)/2)-(BB41+BC41)</f>
        <v>0</v>
      </c>
      <c r="BE41" s="25">
        <v>3</v>
      </c>
      <c r="BF41" s="25">
        <v>11</v>
      </c>
      <c r="BG41" s="25">
        <v>3</v>
      </c>
      <c r="BH41" s="25">
        <v>4</v>
      </c>
      <c r="BI41" s="25">
        <v>3</v>
      </c>
      <c r="BJ41" s="25">
        <v>4</v>
      </c>
      <c r="BK41" s="2">
        <f>(BI41+BJ41)/2</f>
        <v>3.5</v>
      </c>
      <c r="BL41" s="2">
        <f>((BG41+BH41)/2)-BK41</f>
        <v>0</v>
      </c>
      <c r="BM41" s="2">
        <f>((BE41+BF41)/2)-(BK41+BL41)</f>
        <v>3.5</v>
      </c>
      <c r="BN41" s="25"/>
      <c r="BO41" s="25"/>
      <c r="BP41" s="37">
        <f t="shared" si="44"/>
        <v>0</v>
      </c>
      <c r="BR41" s="37">
        <f t="shared" si="45"/>
        <v>29</v>
      </c>
      <c r="BV41" s="25"/>
      <c r="BW41" s="25"/>
      <c r="BX41" s="25"/>
      <c r="BY41" s="25"/>
      <c r="BZ41" s="25"/>
      <c r="CA41" s="25"/>
      <c r="CB41" s="2">
        <f t="shared" si="69"/>
        <v>0</v>
      </c>
      <c r="CC41" s="2">
        <f t="shared" si="70"/>
        <v>0</v>
      </c>
      <c r="CD41" s="2">
        <f t="shared" si="71"/>
        <v>0</v>
      </c>
      <c r="CE41" s="24" t="s">
        <v>151</v>
      </c>
    </row>
    <row r="42" spans="4:83" x14ac:dyDescent="0.25">
      <c r="D42">
        <v>10</v>
      </c>
      <c r="E42" s="24" t="s">
        <v>152</v>
      </c>
      <c r="F42" s="25">
        <v>4</v>
      </c>
      <c r="G42" s="25">
        <v>14</v>
      </c>
      <c r="H42" s="25">
        <v>5</v>
      </c>
      <c r="I42" s="25">
        <v>8</v>
      </c>
      <c r="J42" s="2">
        <f t="shared" si="49"/>
        <v>6.5</v>
      </c>
      <c r="K42" s="2">
        <f t="shared" si="50"/>
        <v>2.5</v>
      </c>
      <c r="L42" s="25">
        <v>4</v>
      </c>
      <c r="M42" s="25">
        <v>26</v>
      </c>
      <c r="N42" s="25">
        <v>4</v>
      </c>
      <c r="O42" s="25">
        <v>13</v>
      </c>
      <c r="P42" s="25">
        <v>4</v>
      </c>
      <c r="Q42" s="25">
        <v>9</v>
      </c>
      <c r="R42" s="2">
        <f t="shared" si="51"/>
        <v>6.5</v>
      </c>
      <c r="S42" s="2">
        <f t="shared" si="52"/>
        <v>2</v>
      </c>
      <c r="T42" s="2">
        <f t="shared" si="53"/>
        <v>6.5</v>
      </c>
      <c r="U42" s="25"/>
      <c r="V42" s="25"/>
      <c r="W42" s="25"/>
      <c r="X42" s="25"/>
      <c r="Y42" s="25"/>
      <c r="Z42" s="25"/>
      <c r="AA42" s="2">
        <f t="shared" si="54"/>
        <v>0</v>
      </c>
      <c r="AB42" s="2">
        <f t="shared" si="55"/>
        <v>0</v>
      </c>
      <c r="AC42" s="2">
        <f t="shared" si="56"/>
        <v>0</v>
      </c>
      <c r="AD42" s="25">
        <v>1</v>
      </c>
      <c r="AE42" s="25">
        <v>4</v>
      </c>
      <c r="AF42" s="25"/>
      <c r="AG42" s="25"/>
      <c r="AH42" s="25"/>
      <c r="AI42" s="25"/>
      <c r="AJ42" s="2">
        <f t="shared" si="57"/>
        <v>0</v>
      </c>
      <c r="AK42" s="2">
        <f t="shared" si="58"/>
        <v>0</v>
      </c>
      <c r="AL42" s="2">
        <f t="shared" si="59"/>
        <v>2.5</v>
      </c>
      <c r="AM42" s="25"/>
      <c r="AN42" s="25"/>
      <c r="AO42" s="25"/>
      <c r="AP42" s="25"/>
      <c r="AQ42" s="25"/>
      <c r="AR42" s="25"/>
      <c r="AS42" s="2">
        <f t="shared" si="60"/>
        <v>0</v>
      </c>
      <c r="AT42" s="2">
        <f t="shared" si="61"/>
        <v>0</v>
      </c>
      <c r="AU42" s="2">
        <f t="shared" si="62"/>
        <v>0</v>
      </c>
      <c r="AV42" s="25"/>
      <c r="AW42" s="25"/>
      <c r="AX42" s="25"/>
      <c r="AY42" s="25"/>
      <c r="AZ42" s="25"/>
      <c r="BA42" s="25"/>
      <c r="BB42" s="2">
        <f t="shared" si="63"/>
        <v>0</v>
      </c>
      <c r="BC42" s="2">
        <f t="shared" si="64"/>
        <v>0</v>
      </c>
      <c r="BD42" s="2">
        <f t="shared" si="65"/>
        <v>0</v>
      </c>
      <c r="BE42" s="25"/>
      <c r="BF42" s="25"/>
      <c r="BG42" s="25"/>
      <c r="BH42" s="25"/>
      <c r="BI42" s="25"/>
      <c r="BJ42" s="25"/>
      <c r="BK42" s="2">
        <f t="shared" si="66"/>
        <v>0</v>
      </c>
      <c r="BL42" s="2">
        <f t="shared" si="67"/>
        <v>0</v>
      </c>
      <c r="BM42" s="2">
        <f t="shared" si="68"/>
        <v>0</v>
      </c>
      <c r="BN42" s="25"/>
      <c r="BO42" s="25"/>
      <c r="BP42" s="37">
        <f t="shared" si="44"/>
        <v>0</v>
      </c>
      <c r="BR42" s="37">
        <f t="shared" si="45"/>
        <v>26.5</v>
      </c>
      <c r="BU42" t="s">
        <v>66</v>
      </c>
      <c r="BV42" s="25">
        <v>1</v>
      </c>
      <c r="BW42" s="25">
        <v>6</v>
      </c>
      <c r="BX42" s="25">
        <v>1</v>
      </c>
      <c r="BY42" s="25">
        <v>4</v>
      </c>
      <c r="BZ42" s="25">
        <v>1</v>
      </c>
      <c r="CA42" s="25">
        <v>2</v>
      </c>
      <c r="CB42" s="2">
        <f>(BZ42+CA42)/2</f>
        <v>1.5</v>
      </c>
      <c r="CC42" s="2">
        <f t="shared" si="70"/>
        <v>1</v>
      </c>
      <c r="CD42" s="2">
        <f t="shared" si="71"/>
        <v>1</v>
      </c>
      <c r="CE42" s="24" t="s">
        <v>152</v>
      </c>
    </row>
    <row r="43" spans="4:83" x14ac:dyDescent="0.25">
      <c r="D43">
        <v>0</v>
      </c>
      <c r="E43" s="24" t="s">
        <v>153</v>
      </c>
      <c r="F43" s="25">
        <v>6</v>
      </c>
      <c r="G43" s="25">
        <v>29</v>
      </c>
      <c r="H43" s="25">
        <v>6</v>
      </c>
      <c r="I43" s="25">
        <v>14</v>
      </c>
      <c r="J43" s="2">
        <f t="shared" si="49"/>
        <v>10</v>
      </c>
      <c r="K43" s="2">
        <f t="shared" si="50"/>
        <v>7.5</v>
      </c>
      <c r="L43" s="25">
        <v>3</v>
      </c>
      <c r="M43" s="25">
        <v>12</v>
      </c>
      <c r="N43" s="25">
        <v>3</v>
      </c>
      <c r="O43" s="25">
        <v>9</v>
      </c>
      <c r="P43" s="25">
        <v>3</v>
      </c>
      <c r="Q43" s="25">
        <v>6</v>
      </c>
      <c r="R43" s="2">
        <f>(P43+Q43)/2</f>
        <v>4.5</v>
      </c>
      <c r="S43" s="2">
        <f t="shared" si="52"/>
        <v>1.5</v>
      </c>
      <c r="T43" s="2">
        <f t="shared" si="53"/>
        <v>1.5</v>
      </c>
      <c r="U43" s="25"/>
      <c r="V43" s="25"/>
      <c r="W43" s="25"/>
      <c r="X43" s="25"/>
      <c r="Y43" s="25"/>
      <c r="Z43" s="25"/>
      <c r="AA43" s="2">
        <f t="shared" si="54"/>
        <v>0</v>
      </c>
      <c r="AB43" s="2">
        <f t="shared" si="55"/>
        <v>0</v>
      </c>
      <c r="AC43" s="2">
        <f t="shared" si="56"/>
        <v>0</v>
      </c>
      <c r="AD43" s="25"/>
      <c r="AE43" s="25"/>
      <c r="AF43" s="25"/>
      <c r="AG43" s="25"/>
      <c r="AH43" s="25"/>
      <c r="AI43" s="25"/>
      <c r="AJ43" s="2">
        <f t="shared" si="57"/>
        <v>0</v>
      </c>
      <c r="AK43" s="2">
        <f t="shared" si="58"/>
        <v>0</v>
      </c>
      <c r="AL43" s="2">
        <f t="shared" si="59"/>
        <v>0</v>
      </c>
      <c r="AM43" s="25">
        <v>3</v>
      </c>
      <c r="AN43" s="25">
        <v>8</v>
      </c>
      <c r="AO43" s="25">
        <v>1</v>
      </c>
      <c r="AP43" s="25">
        <v>2</v>
      </c>
      <c r="AQ43" s="25">
        <v>1</v>
      </c>
      <c r="AR43" s="25">
        <v>1</v>
      </c>
      <c r="AS43" s="2">
        <f t="shared" si="60"/>
        <v>1</v>
      </c>
      <c r="AT43" s="2">
        <f t="shared" si="61"/>
        <v>0.5</v>
      </c>
      <c r="AU43" s="2">
        <f t="shared" si="62"/>
        <v>4</v>
      </c>
      <c r="AV43" s="25">
        <v>2</v>
      </c>
      <c r="AW43" s="25">
        <v>4</v>
      </c>
      <c r="AX43" s="25"/>
      <c r="AY43" s="25"/>
      <c r="AZ43" s="25"/>
      <c r="BA43" s="25"/>
      <c r="BB43" s="2">
        <f t="shared" si="63"/>
        <v>0</v>
      </c>
      <c r="BC43" s="2">
        <f t="shared" si="64"/>
        <v>0</v>
      </c>
      <c r="BD43" s="2">
        <f t="shared" si="65"/>
        <v>3</v>
      </c>
      <c r="BE43" s="25"/>
      <c r="BF43" s="25"/>
      <c r="BG43" s="25"/>
      <c r="BH43" s="25"/>
      <c r="BI43" s="25"/>
      <c r="BJ43" s="25"/>
      <c r="BK43" s="2">
        <f t="shared" si="66"/>
        <v>0</v>
      </c>
      <c r="BL43" s="2">
        <f t="shared" si="67"/>
        <v>0</v>
      </c>
      <c r="BM43" s="2">
        <f t="shared" si="68"/>
        <v>0</v>
      </c>
      <c r="BN43" s="25"/>
      <c r="BO43" s="25"/>
      <c r="BP43" s="37">
        <f t="shared" si="44"/>
        <v>0</v>
      </c>
      <c r="BR43" s="37">
        <f t="shared" si="45"/>
        <v>33.5</v>
      </c>
      <c r="BV43" s="25"/>
      <c r="BW43" s="25"/>
      <c r="BX43" s="25"/>
      <c r="BY43" s="25"/>
      <c r="BZ43" s="25"/>
      <c r="CA43" s="25"/>
      <c r="CB43" s="2">
        <f t="shared" ref="CB43:CB91" si="72">(BZ43+CA43)/2</f>
        <v>0</v>
      </c>
      <c r="CC43" s="2">
        <f t="shared" ref="CC43:CC91" si="73">((BX43+BY43)/2)-CB43</f>
        <v>0</v>
      </c>
      <c r="CD43" s="2">
        <f t="shared" ref="CD43:CD91" si="74">((BV43+BW43)/2)-(CB43+CC43)</f>
        <v>0</v>
      </c>
      <c r="CE43" s="24" t="s">
        <v>153</v>
      </c>
    </row>
    <row r="44" spans="4:83" x14ac:dyDescent="0.25">
      <c r="D44">
        <v>10</v>
      </c>
      <c r="E44" s="24" t="s">
        <v>154</v>
      </c>
      <c r="F44" s="25">
        <v>1</v>
      </c>
      <c r="G44" s="25">
        <v>7</v>
      </c>
      <c r="H44" s="25">
        <v>1</v>
      </c>
      <c r="I44" s="25">
        <v>5</v>
      </c>
      <c r="J44" s="2">
        <f t="shared" si="49"/>
        <v>3</v>
      </c>
      <c r="K44" s="2">
        <f t="shared" si="50"/>
        <v>1</v>
      </c>
      <c r="L44" s="25">
        <v>9</v>
      </c>
      <c r="M44" s="25">
        <v>62</v>
      </c>
      <c r="N44" s="25">
        <v>9</v>
      </c>
      <c r="O44" s="25">
        <v>38</v>
      </c>
      <c r="P44" s="25">
        <v>6</v>
      </c>
      <c r="Q44" s="25">
        <v>11</v>
      </c>
      <c r="R44" s="2">
        <f t="shared" si="51"/>
        <v>8.5</v>
      </c>
      <c r="S44" s="2">
        <f t="shared" si="52"/>
        <v>15</v>
      </c>
      <c r="T44" s="2">
        <f t="shared" si="53"/>
        <v>12</v>
      </c>
      <c r="U44" s="25">
        <v>1</v>
      </c>
      <c r="V44" s="25">
        <v>3</v>
      </c>
      <c r="W44" s="25"/>
      <c r="X44" s="25"/>
      <c r="Y44" s="25"/>
      <c r="Z44" s="25"/>
      <c r="AA44" s="2">
        <f t="shared" si="54"/>
        <v>0</v>
      </c>
      <c r="AB44" s="2">
        <f t="shared" si="55"/>
        <v>0</v>
      </c>
      <c r="AC44" s="2">
        <f t="shared" si="56"/>
        <v>2</v>
      </c>
      <c r="AD44" s="25">
        <v>2</v>
      </c>
      <c r="AE44" s="25">
        <v>6</v>
      </c>
      <c r="AF44" s="25">
        <v>1</v>
      </c>
      <c r="AG44" s="25">
        <v>3</v>
      </c>
      <c r="AH44" s="25">
        <v>1</v>
      </c>
      <c r="AI44" s="25">
        <v>3</v>
      </c>
      <c r="AJ44" s="2">
        <f t="shared" si="57"/>
        <v>2</v>
      </c>
      <c r="AK44" s="2">
        <f t="shared" si="58"/>
        <v>0</v>
      </c>
      <c r="AL44" s="2">
        <f t="shared" si="59"/>
        <v>2</v>
      </c>
      <c r="AM44" s="25">
        <v>2</v>
      </c>
      <c r="AN44" s="25">
        <v>12</v>
      </c>
      <c r="AO44" s="25">
        <v>2</v>
      </c>
      <c r="AP44" s="25">
        <v>8</v>
      </c>
      <c r="AQ44" s="25">
        <v>2</v>
      </c>
      <c r="AR44" s="25">
        <v>6</v>
      </c>
      <c r="AS44" s="2">
        <f t="shared" si="60"/>
        <v>4</v>
      </c>
      <c r="AT44" s="2">
        <f t="shared" si="61"/>
        <v>1</v>
      </c>
      <c r="AU44" s="2">
        <f t="shared" si="62"/>
        <v>2</v>
      </c>
      <c r="AV44" s="25"/>
      <c r="AW44" s="25"/>
      <c r="AX44" s="25"/>
      <c r="AY44" s="25"/>
      <c r="AZ44" s="25"/>
      <c r="BA44" s="25"/>
      <c r="BB44" s="2">
        <f t="shared" si="63"/>
        <v>0</v>
      </c>
      <c r="BC44" s="2">
        <f t="shared" si="64"/>
        <v>0</v>
      </c>
      <c r="BD44" s="2">
        <f t="shared" si="65"/>
        <v>0</v>
      </c>
      <c r="BE44" s="25"/>
      <c r="BF44" s="25"/>
      <c r="BG44" s="25"/>
      <c r="BH44" s="25"/>
      <c r="BI44" s="25"/>
      <c r="BJ44" s="25"/>
      <c r="BK44" s="2">
        <f t="shared" si="66"/>
        <v>0</v>
      </c>
      <c r="BL44" s="2">
        <f t="shared" si="67"/>
        <v>0</v>
      </c>
      <c r="BM44" s="2">
        <f t="shared" si="68"/>
        <v>0</v>
      </c>
      <c r="BN44" s="25"/>
      <c r="BO44" s="25"/>
      <c r="BP44" s="37">
        <f t="shared" si="44"/>
        <v>0</v>
      </c>
      <c r="BR44" s="37">
        <f t="shared" si="45"/>
        <v>52.5</v>
      </c>
      <c r="BU44" t="s">
        <v>64</v>
      </c>
      <c r="BV44" s="25">
        <v>1</v>
      </c>
      <c r="BW44" s="25">
        <v>7</v>
      </c>
      <c r="BX44" s="25">
        <v>1</v>
      </c>
      <c r="BY44" s="25">
        <v>1</v>
      </c>
      <c r="BZ44" s="25">
        <v>1</v>
      </c>
      <c r="CA44" s="25">
        <v>1</v>
      </c>
      <c r="CB44" s="2">
        <f>(BZ44+CA44)/2</f>
        <v>1</v>
      </c>
      <c r="CC44" s="2">
        <f t="shared" si="73"/>
        <v>0</v>
      </c>
      <c r="CD44" s="2">
        <f t="shared" si="74"/>
        <v>3</v>
      </c>
      <c r="CE44" s="24" t="s">
        <v>154</v>
      </c>
    </row>
    <row r="45" spans="4:83" x14ac:dyDescent="0.25">
      <c r="D45">
        <v>10</v>
      </c>
      <c r="E45" s="24" t="s">
        <v>155</v>
      </c>
      <c r="F45" s="25">
        <v>2</v>
      </c>
      <c r="G45" s="25">
        <v>13</v>
      </c>
      <c r="H45" s="25">
        <v>2</v>
      </c>
      <c r="I45" s="25">
        <v>6</v>
      </c>
      <c r="J45" s="2">
        <f t="shared" si="49"/>
        <v>4</v>
      </c>
      <c r="K45" s="2">
        <f t="shared" si="50"/>
        <v>3.5</v>
      </c>
      <c r="L45" s="25"/>
      <c r="M45" s="25"/>
      <c r="N45" s="25"/>
      <c r="O45" s="25"/>
      <c r="P45" s="25"/>
      <c r="Q45" s="25"/>
      <c r="R45" s="2">
        <f t="shared" si="51"/>
        <v>0</v>
      </c>
      <c r="S45" s="2">
        <f t="shared" si="52"/>
        <v>0</v>
      </c>
      <c r="T45" s="2">
        <f t="shared" si="53"/>
        <v>0</v>
      </c>
      <c r="U45" s="25"/>
      <c r="V45" s="25"/>
      <c r="W45" s="25"/>
      <c r="X45" s="25"/>
      <c r="Y45" s="25"/>
      <c r="Z45" s="25"/>
      <c r="AA45" s="2">
        <f t="shared" si="54"/>
        <v>0</v>
      </c>
      <c r="AB45" s="2">
        <f t="shared" si="55"/>
        <v>0</v>
      </c>
      <c r="AC45" s="2">
        <f t="shared" si="56"/>
        <v>0</v>
      </c>
      <c r="AD45" s="25">
        <v>9</v>
      </c>
      <c r="AE45" s="25">
        <v>46</v>
      </c>
      <c r="AF45" s="25">
        <v>7</v>
      </c>
      <c r="AG45" s="25">
        <v>20</v>
      </c>
      <c r="AH45" s="25">
        <v>7</v>
      </c>
      <c r="AI45" s="25">
        <v>14</v>
      </c>
      <c r="AJ45" s="2">
        <f t="shared" si="57"/>
        <v>10.5</v>
      </c>
      <c r="AK45" s="2">
        <f t="shared" si="58"/>
        <v>3</v>
      </c>
      <c r="AL45" s="2">
        <f t="shared" si="59"/>
        <v>14</v>
      </c>
      <c r="AM45" s="25"/>
      <c r="AN45" s="25"/>
      <c r="AO45" s="25"/>
      <c r="AP45" s="25"/>
      <c r="AQ45" s="25"/>
      <c r="AR45" s="25"/>
      <c r="AS45" s="2">
        <f t="shared" si="60"/>
        <v>0</v>
      </c>
      <c r="AT45" s="2">
        <f t="shared" si="61"/>
        <v>0</v>
      </c>
      <c r="AU45" s="2">
        <f t="shared" si="62"/>
        <v>0</v>
      </c>
      <c r="AV45" s="25"/>
      <c r="AW45" s="25"/>
      <c r="AX45" s="25"/>
      <c r="AY45" s="25"/>
      <c r="AZ45" s="25"/>
      <c r="BA45" s="25"/>
      <c r="BB45" s="2">
        <f t="shared" si="63"/>
        <v>0</v>
      </c>
      <c r="BC45" s="2">
        <f t="shared" si="64"/>
        <v>0</v>
      </c>
      <c r="BD45" s="2">
        <f t="shared" si="65"/>
        <v>0</v>
      </c>
      <c r="BE45" s="25"/>
      <c r="BF45" s="25"/>
      <c r="BG45" s="25"/>
      <c r="BH45" s="25"/>
      <c r="BI45" s="25"/>
      <c r="BJ45" s="25"/>
      <c r="BK45" s="2">
        <f t="shared" si="66"/>
        <v>0</v>
      </c>
      <c r="BL45" s="2">
        <f t="shared" si="67"/>
        <v>0</v>
      </c>
      <c r="BM45" s="2">
        <f t="shared" si="68"/>
        <v>0</v>
      </c>
      <c r="BN45" s="25"/>
      <c r="BO45" s="25"/>
      <c r="BP45" s="37">
        <f t="shared" si="44"/>
        <v>0</v>
      </c>
      <c r="BR45" s="37">
        <f t="shared" si="45"/>
        <v>35</v>
      </c>
      <c r="BU45" t="s">
        <v>63</v>
      </c>
      <c r="BV45" s="25">
        <v>1</v>
      </c>
      <c r="BW45" s="25">
        <v>7</v>
      </c>
      <c r="BX45" s="25">
        <v>1</v>
      </c>
      <c r="BY45" s="25">
        <v>4</v>
      </c>
      <c r="BZ45" s="25">
        <v>1</v>
      </c>
      <c r="CA45" s="25">
        <v>4</v>
      </c>
      <c r="CB45" s="2">
        <f t="shared" si="72"/>
        <v>2.5</v>
      </c>
      <c r="CC45" s="2">
        <f t="shared" si="73"/>
        <v>0</v>
      </c>
      <c r="CD45" s="2">
        <f t="shared" si="74"/>
        <v>1.5</v>
      </c>
      <c r="CE45" s="24" t="s">
        <v>155</v>
      </c>
    </row>
    <row r="46" spans="4:83" x14ac:dyDescent="0.25">
      <c r="D46">
        <v>10</v>
      </c>
      <c r="E46" s="24" t="s">
        <v>156</v>
      </c>
      <c r="F46" s="25"/>
      <c r="G46" s="25"/>
      <c r="H46" s="25"/>
      <c r="I46" s="25"/>
      <c r="J46" s="2">
        <f t="shared" si="49"/>
        <v>0</v>
      </c>
      <c r="K46" s="2">
        <f t="shared" si="50"/>
        <v>0</v>
      </c>
      <c r="L46" s="25">
        <v>1</v>
      </c>
      <c r="M46" s="25">
        <v>6</v>
      </c>
      <c r="N46" s="25">
        <v>1</v>
      </c>
      <c r="O46" s="25">
        <v>4</v>
      </c>
      <c r="P46" s="25">
        <v>1</v>
      </c>
      <c r="Q46" s="25">
        <v>3</v>
      </c>
      <c r="R46" s="2">
        <f t="shared" si="51"/>
        <v>2</v>
      </c>
      <c r="S46" s="2">
        <f t="shared" si="52"/>
        <v>0.5</v>
      </c>
      <c r="T46" s="2">
        <f t="shared" si="53"/>
        <v>1</v>
      </c>
      <c r="U46" s="25"/>
      <c r="V46" s="25"/>
      <c r="W46" s="25"/>
      <c r="X46" s="25"/>
      <c r="Y46" s="25"/>
      <c r="Z46" s="25"/>
      <c r="AA46" s="2">
        <f t="shared" si="54"/>
        <v>0</v>
      </c>
      <c r="AB46" s="2">
        <f t="shared" si="55"/>
        <v>0</v>
      </c>
      <c r="AC46" s="2">
        <f t="shared" si="56"/>
        <v>0</v>
      </c>
      <c r="AD46" s="25">
        <v>11</v>
      </c>
      <c r="AE46" s="25">
        <v>64</v>
      </c>
      <c r="AF46" s="25">
        <v>9</v>
      </c>
      <c r="AG46" s="25">
        <v>32</v>
      </c>
      <c r="AH46" s="25">
        <v>8</v>
      </c>
      <c r="AI46" s="25">
        <v>26</v>
      </c>
      <c r="AJ46" s="2">
        <f t="shared" si="57"/>
        <v>17</v>
      </c>
      <c r="AK46" s="2">
        <f t="shared" si="58"/>
        <v>3.5</v>
      </c>
      <c r="AL46" s="2">
        <f t="shared" si="59"/>
        <v>17</v>
      </c>
      <c r="AM46" s="25">
        <v>2</v>
      </c>
      <c r="AN46" s="25">
        <v>10</v>
      </c>
      <c r="AO46" s="25">
        <v>2</v>
      </c>
      <c r="AP46" s="25">
        <v>6</v>
      </c>
      <c r="AQ46" s="25">
        <v>1</v>
      </c>
      <c r="AR46" s="25">
        <v>1</v>
      </c>
      <c r="AS46" s="2">
        <f t="shared" si="60"/>
        <v>1</v>
      </c>
      <c r="AT46" s="2">
        <f t="shared" si="61"/>
        <v>3</v>
      </c>
      <c r="AU46" s="2">
        <f t="shared" si="62"/>
        <v>2</v>
      </c>
      <c r="AV46" s="25"/>
      <c r="AW46" s="25"/>
      <c r="AX46" s="25"/>
      <c r="AY46" s="25"/>
      <c r="AZ46" s="25"/>
      <c r="BA46" s="25"/>
      <c r="BB46" s="2">
        <f t="shared" si="63"/>
        <v>0</v>
      </c>
      <c r="BC46" s="2">
        <f t="shared" si="64"/>
        <v>0</v>
      </c>
      <c r="BD46" s="2">
        <f t="shared" si="65"/>
        <v>0</v>
      </c>
      <c r="BE46" s="25"/>
      <c r="BF46" s="25"/>
      <c r="BG46" s="25"/>
      <c r="BH46" s="25"/>
      <c r="BI46" s="25"/>
      <c r="BJ46" s="25"/>
      <c r="BK46" s="2">
        <f t="shared" si="66"/>
        <v>0</v>
      </c>
      <c r="BL46" s="2">
        <f t="shared" si="67"/>
        <v>0</v>
      </c>
      <c r="BM46" s="2">
        <f t="shared" si="68"/>
        <v>0</v>
      </c>
      <c r="BN46" s="25"/>
      <c r="BO46" s="25"/>
      <c r="BP46" s="37">
        <f t="shared" si="44"/>
        <v>0</v>
      </c>
      <c r="BR46" s="37">
        <f t="shared" si="45"/>
        <v>47</v>
      </c>
      <c r="BU46" t="s">
        <v>204</v>
      </c>
      <c r="BV46" s="25">
        <v>1</v>
      </c>
      <c r="BW46" s="25">
        <v>5</v>
      </c>
      <c r="BX46" s="25"/>
      <c r="BY46" s="25"/>
      <c r="BZ46" s="25"/>
      <c r="CA46" s="25"/>
      <c r="CB46" s="2">
        <f t="shared" si="72"/>
        <v>0</v>
      </c>
      <c r="CC46" s="2">
        <f t="shared" si="73"/>
        <v>0</v>
      </c>
      <c r="CD46" s="2">
        <f t="shared" si="74"/>
        <v>3</v>
      </c>
      <c r="CE46" s="24" t="s">
        <v>156</v>
      </c>
    </row>
    <row r="47" spans="4:83" x14ac:dyDescent="0.25">
      <c r="D47">
        <v>20</v>
      </c>
      <c r="E47" s="24" t="s">
        <v>157</v>
      </c>
      <c r="F47" s="25">
        <v>3</v>
      </c>
      <c r="G47" s="25">
        <v>25</v>
      </c>
      <c r="H47" s="25">
        <v>3</v>
      </c>
      <c r="I47" s="25">
        <v>16</v>
      </c>
      <c r="J47" s="2">
        <f t="shared" si="49"/>
        <v>9.5</v>
      </c>
      <c r="K47" s="2">
        <f t="shared" si="50"/>
        <v>4.5</v>
      </c>
      <c r="L47" s="25"/>
      <c r="M47" s="25"/>
      <c r="N47" s="25"/>
      <c r="O47" s="25"/>
      <c r="P47" s="25"/>
      <c r="Q47" s="25"/>
      <c r="R47" s="2">
        <f t="shared" si="51"/>
        <v>0</v>
      </c>
      <c r="S47" s="2">
        <f t="shared" si="52"/>
        <v>0</v>
      </c>
      <c r="T47" s="2">
        <f t="shared" si="53"/>
        <v>0</v>
      </c>
      <c r="U47" s="25">
        <v>1</v>
      </c>
      <c r="V47" s="25">
        <v>7</v>
      </c>
      <c r="W47" s="25">
        <v>1</v>
      </c>
      <c r="X47" s="25">
        <v>6</v>
      </c>
      <c r="Y47" s="25">
        <v>1</v>
      </c>
      <c r="Z47" s="25">
        <v>4</v>
      </c>
      <c r="AA47" s="2">
        <f t="shared" si="54"/>
        <v>2.5</v>
      </c>
      <c r="AB47" s="2">
        <f t="shared" si="55"/>
        <v>1</v>
      </c>
      <c r="AC47" s="2">
        <f t="shared" si="56"/>
        <v>0.5</v>
      </c>
      <c r="AD47" s="25">
        <v>6</v>
      </c>
      <c r="AE47" s="25">
        <v>32</v>
      </c>
      <c r="AF47" s="25">
        <v>6</v>
      </c>
      <c r="AG47" s="25">
        <v>24</v>
      </c>
      <c r="AH47" s="25">
        <v>6</v>
      </c>
      <c r="AI47" s="25">
        <v>17</v>
      </c>
      <c r="AJ47" s="2">
        <f t="shared" si="57"/>
        <v>11.5</v>
      </c>
      <c r="AK47" s="2">
        <f t="shared" si="58"/>
        <v>3.5</v>
      </c>
      <c r="AL47" s="2">
        <f t="shared" si="59"/>
        <v>4</v>
      </c>
      <c r="AM47" s="25">
        <v>1</v>
      </c>
      <c r="AN47" s="25">
        <v>6</v>
      </c>
      <c r="AO47" s="25">
        <v>1</v>
      </c>
      <c r="AP47" s="25">
        <v>3</v>
      </c>
      <c r="AQ47" s="25">
        <v>1</v>
      </c>
      <c r="AR47" s="25">
        <v>3</v>
      </c>
      <c r="AS47" s="2">
        <f t="shared" si="60"/>
        <v>2</v>
      </c>
      <c r="AT47" s="2">
        <f t="shared" si="61"/>
        <v>0</v>
      </c>
      <c r="AU47" s="2">
        <f t="shared" si="62"/>
        <v>1.5</v>
      </c>
      <c r="AV47" s="25"/>
      <c r="AW47" s="25"/>
      <c r="AX47" s="25"/>
      <c r="AY47" s="25"/>
      <c r="AZ47" s="25"/>
      <c r="BA47" s="25"/>
      <c r="BB47" s="2">
        <f t="shared" si="63"/>
        <v>0</v>
      </c>
      <c r="BC47" s="2">
        <f t="shared" si="64"/>
        <v>0</v>
      </c>
      <c r="BD47" s="2">
        <f t="shared" si="65"/>
        <v>0</v>
      </c>
      <c r="BE47" s="25"/>
      <c r="BF47" s="25"/>
      <c r="BG47" s="25"/>
      <c r="BH47" s="25"/>
      <c r="BI47" s="25"/>
      <c r="BJ47" s="25"/>
      <c r="BK47" s="2">
        <f t="shared" si="66"/>
        <v>0</v>
      </c>
      <c r="BL47" s="2">
        <f t="shared" si="67"/>
        <v>0</v>
      </c>
      <c r="BM47" s="2">
        <f t="shared" si="68"/>
        <v>0</v>
      </c>
      <c r="BN47" s="25"/>
      <c r="BO47" s="25"/>
      <c r="BP47" s="37">
        <f t="shared" si="44"/>
        <v>0</v>
      </c>
      <c r="BR47" s="37">
        <f t="shared" si="45"/>
        <v>40.5</v>
      </c>
      <c r="BU47" t="s">
        <v>205</v>
      </c>
      <c r="BV47" s="25">
        <v>1</v>
      </c>
      <c r="BW47" s="25">
        <v>4</v>
      </c>
      <c r="BX47" s="25">
        <v>1</v>
      </c>
      <c r="BY47" s="25">
        <v>3</v>
      </c>
      <c r="BZ47" s="25">
        <v>1</v>
      </c>
      <c r="CA47" s="25">
        <v>2</v>
      </c>
      <c r="CB47" s="2">
        <f t="shared" si="72"/>
        <v>1.5</v>
      </c>
      <c r="CC47" s="2">
        <f t="shared" si="73"/>
        <v>0.5</v>
      </c>
      <c r="CD47" s="2">
        <f t="shared" si="74"/>
        <v>0.5</v>
      </c>
      <c r="CE47" s="24" t="s">
        <v>157</v>
      </c>
    </row>
    <row r="48" spans="4:83" x14ac:dyDescent="0.25">
      <c r="D48">
        <v>10</v>
      </c>
      <c r="E48" s="24" t="s">
        <v>158</v>
      </c>
      <c r="F48" s="25">
        <v>2</v>
      </c>
      <c r="G48" s="25">
        <v>13</v>
      </c>
      <c r="H48" s="25">
        <v>2</v>
      </c>
      <c r="I48" s="25">
        <v>7</v>
      </c>
      <c r="J48" s="2">
        <f t="shared" si="49"/>
        <v>4.5</v>
      </c>
      <c r="K48" s="2">
        <f t="shared" si="50"/>
        <v>3</v>
      </c>
      <c r="L48" s="25"/>
      <c r="M48" s="25"/>
      <c r="N48" s="25"/>
      <c r="O48" s="25"/>
      <c r="P48" s="25"/>
      <c r="Q48" s="25"/>
      <c r="R48" s="2">
        <f t="shared" si="51"/>
        <v>0</v>
      </c>
      <c r="S48" s="2">
        <f t="shared" si="52"/>
        <v>0</v>
      </c>
      <c r="T48" s="2">
        <f t="shared" si="53"/>
        <v>0</v>
      </c>
      <c r="U48" s="25">
        <v>1</v>
      </c>
      <c r="V48" s="25">
        <v>5</v>
      </c>
      <c r="W48" s="25">
        <v>1</v>
      </c>
      <c r="X48" s="25">
        <v>2</v>
      </c>
      <c r="Y48" s="25">
        <v>1</v>
      </c>
      <c r="Z48" s="25">
        <v>1</v>
      </c>
      <c r="AA48" s="2">
        <f t="shared" si="54"/>
        <v>1</v>
      </c>
      <c r="AB48" s="2">
        <f t="shared" si="55"/>
        <v>0.5</v>
      </c>
      <c r="AC48" s="2">
        <f t="shared" si="56"/>
        <v>1.5</v>
      </c>
      <c r="AD48" s="25">
        <v>4</v>
      </c>
      <c r="AE48" s="25">
        <v>18</v>
      </c>
      <c r="AF48" s="25">
        <v>4</v>
      </c>
      <c r="AG48" s="25">
        <v>9</v>
      </c>
      <c r="AH48" s="25">
        <v>3</v>
      </c>
      <c r="AI48" s="25">
        <v>8</v>
      </c>
      <c r="AJ48" s="2">
        <f t="shared" si="57"/>
        <v>5.5</v>
      </c>
      <c r="AK48" s="2">
        <f t="shared" si="58"/>
        <v>1</v>
      </c>
      <c r="AL48" s="2">
        <f t="shared" si="59"/>
        <v>4.5</v>
      </c>
      <c r="AM48" s="25">
        <v>1</v>
      </c>
      <c r="AN48" s="25">
        <v>6</v>
      </c>
      <c r="AO48" s="25">
        <v>1</v>
      </c>
      <c r="AP48" s="25">
        <v>3</v>
      </c>
      <c r="AQ48" s="25">
        <v>1</v>
      </c>
      <c r="AR48" s="25">
        <v>2</v>
      </c>
      <c r="AS48" s="2">
        <f t="shared" si="60"/>
        <v>1.5</v>
      </c>
      <c r="AT48" s="2">
        <f t="shared" si="61"/>
        <v>0.5</v>
      </c>
      <c r="AU48" s="2">
        <f t="shared" si="62"/>
        <v>1.5</v>
      </c>
      <c r="AV48" s="25"/>
      <c r="AW48" s="25"/>
      <c r="AX48" s="25"/>
      <c r="AY48" s="25"/>
      <c r="AZ48" s="25"/>
      <c r="BA48" s="25"/>
      <c r="BB48" s="2">
        <f t="shared" si="63"/>
        <v>0</v>
      </c>
      <c r="BC48" s="2">
        <f t="shared" si="64"/>
        <v>0</v>
      </c>
      <c r="BD48" s="2">
        <f t="shared" si="65"/>
        <v>0</v>
      </c>
      <c r="BE48" s="25"/>
      <c r="BF48" s="25"/>
      <c r="BG48" s="25"/>
      <c r="BH48" s="25"/>
      <c r="BI48" s="25"/>
      <c r="BJ48" s="25"/>
      <c r="BK48" s="2">
        <f t="shared" si="66"/>
        <v>0</v>
      </c>
      <c r="BL48" s="2">
        <f t="shared" si="67"/>
        <v>0</v>
      </c>
      <c r="BM48" s="2">
        <f t="shared" si="68"/>
        <v>0</v>
      </c>
      <c r="BN48" s="25"/>
      <c r="BO48" s="25"/>
      <c r="BP48" s="37">
        <f t="shared" si="44"/>
        <v>0</v>
      </c>
      <c r="BR48" s="37">
        <f t="shared" si="45"/>
        <v>25</v>
      </c>
      <c r="BU48" t="s">
        <v>66</v>
      </c>
      <c r="BV48" s="25">
        <v>1</v>
      </c>
      <c r="BW48" s="25">
        <v>8</v>
      </c>
      <c r="BX48" s="25">
        <v>1</v>
      </c>
      <c r="BY48" s="25">
        <v>6</v>
      </c>
      <c r="BZ48" s="25">
        <v>1</v>
      </c>
      <c r="CA48" s="25">
        <v>5</v>
      </c>
      <c r="CB48" s="2">
        <f t="shared" si="72"/>
        <v>3</v>
      </c>
      <c r="CC48" s="2">
        <f t="shared" si="73"/>
        <v>0.5</v>
      </c>
      <c r="CD48" s="2">
        <f t="shared" si="74"/>
        <v>1</v>
      </c>
      <c r="CE48" s="24" t="s">
        <v>158</v>
      </c>
    </row>
    <row r="49" spans="4:83" x14ac:dyDescent="0.25">
      <c r="D49">
        <v>10</v>
      </c>
      <c r="E49" s="24" t="s">
        <v>159</v>
      </c>
      <c r="F49" s="25"/>
      <c r="G49" s="25"/>
      <c r="H49" s="25"/>
      <c r="I49" s="25"/>
      <c r="J49" s="2">
        <f t="shared" si="49"/>
        <v>0</v>
      </c>
      <c r="K49" s="2">
        <f t="shared" si="50"/>
        <v>0</v>
      </c>
      <c r="L49" s="25">
        <v>1</v>
      </c>
      <c r="M49" s="25">
        <v>6</v>
      </c>
      <c r="N49" s="25">
        <v>1</v>
      </c>
      <c r="O49" s="25">
        <v>2</v>
      </c>
      <c r="P49" s="25">
        <v>1</v>
      </c>
      <c r="Q49" s="25">
        <v>1</v>
      </c>
      <c r="R49" s="2">
        <f t="shared" si="51"/>
        <v>1</v>
      </c>
      <c r="S49" s="2">
        <f t="shared" si="52"/>
        <v>0.5</v>
      </c>
      <c r="T49" s="2">
        <f t="shared" si="53"/>
        <v>2</v>
      </c>
      <c r="U49" s="25"/>
      <c r="V49" s="25"/>
      <c r="W49" s="25"/>
      <c r="X49" s="25"/>
      <c r="Y49" s="25"/>
      <c r="Z49" s="25"/>
      <c r="AA49" s="2">
        <f t="shared" si="54"/>
        <v>0</v>
      </c>
      <c r="AB49" s="2">
        <f t="shared" si="55"/>
        <v>0</v>
      </c>
      <c r="AC49" s="2">
        <f t="shared" si="56"/>
        <v>0</v>
      </c>
      <c r="AD49" s="25">
        <v>5</v>
      </c>
      <c r="AE49" s="25">
        <v>19</v>
      </c>
      <c r="AF49" s="25">
        <v>3</v>
      </c>
      <c r="AG49" s="25">
        <v>6</v>
      </c>
      <c r="AH49" s="25">
        <v>3</v>
      </c>
      <c r="AI49" s="25">
        <v>3</v>
      </c>
      <c r="AJ49" s="2">
        <f t="shared" si="57"/>
        <v>3</v>
      </c>
      <c r="AK49" s="2">
        <f t="shared" si="58"/>
        <v>1.5</v>
      </c>
      <c r="AL49" s="2">
        <f t="shared" si="59"/>
        <v>7.5</v>
      </c>
      <c r="AM49" s="25">
        <v>1</v>
      </c>
      <c r="AN49" s="25">
        <v>2</v>
      </c>
      <c r="AO49" s="25"/>
      <c r="AP49" s="25"/>
      <c r="AQ49" s="25"/>
      <c r="AR49" s="25"/>
      <c r="AS49" s="2">
        <f t="shared" si="60"/>
        <v>0</v>
      </c>
      <c r="AT49" s="2">
        <f t="shared" si="61"/>
        <v>0</v>
      </c>
      <c r="AU49" s="2">
        <f t="shared" si="62"/>
        <v>1.5</v>
      </c>
      <c r="AV49" s="25"/>
      <c r="AW49" s="25"/>
      <c r="AX49" s="25"/>
      <c r="AY49" s="25"/>
      <c r="AZ49" s="25"/>
      <c r="BA49" s="25"/>
      <c r="BB49" s="2">
        <f t="shared" si="63"/>
        <v>0</v>
      </c>
      <c r="BC49" s="2">
        <f t="shared" si="64"/>
        <v>0</v>
      </c>
      <c r="BD49" s="2">
        <f t="shared" si="65"/>
        <v>0</v>
      </c>
      <c r="BE49" s="25"/>
      <c r="BF49" s="25"/>
      <c r="BG49" s="25"/>
      <c r="BH49" s="25"/>
      <c r="BI49" s="25"/>
      <c r="BJ49" s="25"/>
      <c r="BK49" s="2">
        <f t="shared" si="66"/>
        <v>0</v>
      </c>
      <c r="BL49" s="2">
        <f t="shared" si="67"/>
        <v>0</v>
      </c>
      <c r="BM49" s="2">
        <f t="shared" si="68"/>
        <v>0</v>
      </c>
      <c r="BN49" s="25"/>
      <c r="BO49" s="25"/>
      <c r="BP49" s="37">
        <f t="shared" si="44"/>
        <v>0</v>
      </c>
      <c r="BR49" s="37">
        <f t="shared" si="45"/>
        <v>17</v>
      </c>
      <c r="BU49" t="s">
        <v>65</v>
      </c>
      <c r="BV49" s="25">
        <v>1</v>
      </c>
      <c r="BW49" s="25">
        <v>5</v>
      </c>
      <c r="BX49" s="25">
        <v>1</v>
      </c>
      <c r="BY49" s="25">
        <v>4</v>
      </c>
      <c r="BZ49" s="25">
        <v>1</v>
      </c>
      <c r="CA49" s="25">
        <v>3</v>
      </c>
      <c r="CB49" s="2">
        <f t="shared" si="72"/>
        <v>2</v>
      </c>
      <c r="CC49" s="2">
        <f t="shared" si="73"/>
        <v>0.5</v>
      </c>
      <c r="CD49" s="2">
        <f t="shared" si="74"/>
        <v>0.5</v>
      </c>
      <c r="CE49" s="24" t="s">
        <v>159</v>
      </c>
    </row>
    <row r="50" spans="4:83" x14ac:dyDescent="0.25">
      <c r="D50">
        <v>10</v>
      </c>
      <c r="E50" s="24" t="s">
        <v>160</v>
      </c>
      <c r="F50" s="25"/>
      <c r="G50" s="25"/>
      <c r="H50" s="25"/>
      <c r="I50" s="25"/>
      <c r="J50" s="2">
        <f t="shared" si="49"/>
        <v>0</v>
      </c>
      <c r="K50" s="2">
        <f t="shared" si="50"/>
        <v>0</v>
      </c>
      <c r="L50" s="25"/>
      <c r="M50" s="25"/>
      <c r="N50" s="25"/>
      <c r="O50" s="25"/>
      <c r="P50" s="25"/>
      <c r="Q50" s="25"/>
      <c r="R50" s="2">
        <f t="shared" si="51"/>
        <v>0</v>
      </c>
      <c r="S50" s="2">
        <f t="shared" si="52"/>
        <v>0</v>
      </c>
      <c r="T50" s="2">
        <f t="shared" si="53"/>
        <v>0</v>
      </c>
      <c r="U50" s="25">
        <v>1</v>
      </c>
      <c r="V50" s="25">
        <v>7</v>
      </c>
      <c r="W50" s="25">
        <v>1</v>
      </c>
      <c r="X50" s="25">
        <v>5</v>
      </c>
      <c r="Y50" s="25">
        <v>1</v>
      </c>
      <c r="Z50" s="25">
        <v>4</v>
      </c>
      <c r="AA50" s="2">
        <f t="shared" si="54"/>
        <v>2.5</v>
      </c>
      <c r="AB50" s="2">
        <f t="shared" si="55"/>
        <v>0.5</v>
      </c>
      <c r="AC50" s="2">
        <f t="shared" si="56"/>
        <v>1</v>
      </c>
      <c r="AD50" s="25">
        <v>6</v>
      </c>
      <c r="AE50" s="25">
        <v>21</v>
      </c>
      <c r="AF50" s="25">
        <v>3</v>
      </c>
      <c r="AG50" s="25">
        <v>6</v>
      </c>
      <c r="AH50" s="25">
        <v>3</v>
      </c>
      <c r="AI50" s="25">
        <v>4</v>
      </c>
      <c r="AJ50" s="2">
        <f t="shared" si="57"/>
        <v>3.5</v>
      </c>
      <c r="AK50" s="2">
        <f t="shared" si="58"/>
        <v>1</v>
      </c>
      <c r="AL50" s="2">
        <f t="shared" si="59"/>
        <v>9</v>
      </c>
      <c r="AM50" s="25"/>
      <c r="AN50" s="25"/>
      <c r="AO50" s="25"/>
      <c r="AP50" s="25"/>
      <c r="AQ50" s="25"/>
      <c r="AR50" s="25"/>
      <c r="AS50" s="2">
        <f t="shared" si="60"/>
        <v>0</v>
      </c>
      <c r="AT50" s="2">
        <f t="shared" si="61"/>
        <v>0</v>
      </c>
      <c r="AU50" s="2">
        <f t="shared" si="62"/>
        <v>0</v>
      </c>
      <c r="AV50" s="25"/>
      <c r="AW50" s="25"/>
      <c r="AX50" s="25"/>
      <c r="AY50" s="25"/>
      <c r="AZ50" s="25"/>
      <c r="BA50" s="25"/>
      <c r="BB50" s="2">
        <f t="shared" si="63"/>
        <v>0</v>
      </c>
      <c r="BC50" s="2">
        <f t="shared" si="64"/>
        <v>0</v>
      </c>
      <c r="BD50" s="2">
        <f t="shared" si="65"/>
        <v>0</v>
      </c>
      <c r="BE50" s="25"/>
      <c r="BF50" s="25"/>
      <c r="BG50" s="25"/>
      <c r="BH50" s="25"/>
      <c r="BI50" s="25"/>
      <c r="BJ50" s="25"/>
      <c r="BK50" s="2">
        <f t="shared" si="66"/>
        <v>0</v>
      </c>
      <c r="BL50" s="2">
        <f t="shared" si="67"/>
        <v>0</v>
      </c>
      <c r="BM50" s="2">
        <f t="shared" si="68"/>
        <v>0</v>
      </c>
      <c r="BN50" s="25"/>
      <c r="BO50" s="25"/>
      <c r="BP50" s="37">
        <f t="shared" si="44"/>
        <v>0</v>
      </c>
      <c r="BR50" s="37">
        <f t="shared" si="45"/>
        <v>17.5</v>
      </c>
      <c r="BU50" t="s">
        <v>65</v>
      </c>
      <c r="BV50" s="25">
        <v>1</v>
      </c>
      <c r="BW50" s="25">
        <v>8</v>
      </c>
      <c r="BX50" s="25"/>
      <c r="BY50" s="25"/>
      <c r="BZ50" s="25"/>
      <c r="CA50" s="25"/>
      <c r="CB50" s="2">
        <f t="shared" si="72"/>
        <v>0</v>
      </c>
      <c r="CC50" s="2">
        <f t="shared" si="73"/>
        <v>0</v>
      </c>
      <c r="CD50" s="2">
        <f>((BV50+BW50)/2)-(CB50+CC50)</f>
        <v>4.5</v>
      </c>
      <c r="CE50" s="24" t="s">
        <v>160</v>
      </c>
    </row>
    <row r="51" spans="4:83" x14ac:dyDescent="0.25">
      <c r="D51">
        <v>10</v>
      </c>
      <c r="E51" s="24" t="s">
        <v>161</v>
      </c>
      <c r="F51" s="25">
        <v>4</v>
      </c>
      <c r="G51" s="25">
        <v>27</v>
      </c>
      <c r="H51" s="25">
        <v>4</v>
      </c>
      <c r="I51" s="25">
        <v>13</v>
      </c>
      <c r="J51" s="2">
        <f t="shared" si="49"/>
        <v>8.5</v>
      </c>
      <c r="K51" s="2">
        <f t="shared" si="50"/>
        <v>7</v>
      </c>
      <c r="L51" s="25"/>
      <c r="M51" s="25"/>
      <c r="N51" s="25"/>
      <c r="O51" s="25"/>
      <c r="P51" s="25"/>
      <c r="Q51" s="25"/>
      <c r="R51" s="2">
        <f t="shared" si="51"/>
        <v>0</v>
      </c>
      <c r="S51" s="2">
        <f t="shared" si="52"/>
        <v>0</v>
      </c>
      <c r="T51" s="2">
        <f t="shared" si="53"/>
        <v>0</v>
      </c>
      <c r="U51" s="25">
        <v>3</v>
      </c>
      <c r="V51" s="25">
        <v>19</v>
      </c>
      <c r="W51" s="25">
        <v>3</v>
      </c>
      <c r="X51" s="25">
        <v>12</v>
      </c>
      <c r="Y51" s="25">
        <v>3</v>
      </c>
      <c r="Z51" s="25">
        <v>7</v>
      </c>
      <c r="AA51" s="2">
        <f t="shared" si="54"/>
        <v>5</v>
      </c>
      <c r="AB51" s="2">
        <f t="shared" si="55"/>
        <v>2.5</v>
      </c>
      <c r="AC51" s="2">
        <f t="shared" si="56"/>
        <v>3.5</v>
      </c>
      <c r="AD51" s="25">
        <v>2</v>
      </c>
      <c r="AE51" s="25">
        <v>10</v>
      </c>
      <c r="AF51" s="25">
        <v>1</v>
      </c>
      <c r="AG51" s="25">
        <v>2</v>
      </c>
      <c r="AH51" s="25">
        <v>1</v>
      </c>
      <c r="AI51" s="25">
        <v>1</v>
      </c>
      <c r="AJ51" s="2">
        <f t="shared" si="57"/>
        <v>1</v>
      </c>
      <c r="AK51" s="2">
        <f t="shared" si="58"/>
        <v>0.5</v>
      </c>
      <c r="AL51" s="2">
        <f t="shared" si="59"/>
        <v>4.5</v>
      </c>
      <c r="AM51" s="25"/>
      <c r="AN51" s="25"/>
      <c r="AO51" s="25"/>
      <c r="AP51" s="25"/>
      <c r="AQ51" s="25"/>
      <c r="AR51" s="25"/>
      <c r="AS51" s="2">
        <f t="shared" si="60"/>
        <v>0</v>
      </c>
      <c r="AT51" s="2">
        <f t="shared" si="61"/>
        <v>0</v>
      </c>
      <c r="AU51" s="2">
        <f t="shared" si="62"/>
        <v>0</v>
      </c>
      <c r="AV51" s="25"/>
      <c r="AW51" s="25"/>
      <c r="AX51" s="25"/>
      <c r="AY51" s="25"/>
      <c r="AZ51" s="25"/>
      <c r="BA51" s="25"/>
      <c r="BB51" s="2">
        <f t="shared" si="63"/>
        <v>0</v>
      </c>
      <c r="BC51" s="2">
        <f t="shared" si="64"/>
        <v>0</v>
      </c>
      <c r="BD51" s="2">
        <f t="shared" si="65"/>
        <v>0</v>
      </c>
      <c r="BE51" s="25"/>
      <c r="BF51" s="25"/>
      <c r="BG51" s="25"/>
      <c r="BH51" s="25"/>
      <c r="BI51" s="25"/>
      <c r="BJ51" s="25"/>
      <c r="BK51" s="2">
        <f t="shared" si="66"/>
        <v>0</v>
      </c>
      <c r="BL51" s="2">
        <f t="shared" si="67"/>
        <v>0</v>
      </c>
      <c r="BM51" s="2">
        <f t="shared" si="68"/>
        <v>0</v>
      </c>
      <c r="BN51" s="25"/>
      <c r="BO51" s="25"/>
      <c r="BP51" s="37">
        <f t="shared" si="44"/>
        <v>0</v>
      </c>
      <c r="BR51" s="37">
        <f t="shared" si="45"/>
        <v>32.5</v>
      </c>
      <c r="BU51" t="s">
        <v>63</v>
      </c>
      <c r="BV51" s="25">
        <v>1</v>
      </c>
      <c r="BW51" s="25">
        <v>5</v>
      </c>
      <c r="BX51" s="25">
        <v>1</v>
      </c>
      <c r="BY51" s="25">
        <v>3</v>
      </c>
      <c r="BZ51" s="25">
        <v>1</v>
      </c>
      <c r="CA51" s="25">
        <v>1</v>
      </c>
      <c r="CB51" s="2">
        <f t="shared" si="72"/>
        <v>1</v>
      </c>
      <c r="CC51" s="2">
        <f t="shared" si="73"/>
        <v>1</v>
      </c>
      <c r="CD51" s="2">
        <f t="shared" si="74"/>
        <v>1</v>
      </c>
      <c r="CE51" s="24" t="s">
        <v>161</v>
      </c>
    </row>
    <row r="52" spans="4:83" x14ac:dyDescent="0.25">
      <c r="D52">
        <v>10</v>
      </c>
      <c r="E52" s="24" t="s">
        <v>162</v>
      </c>
      <c r="F52" s="25">
        <v>4</v>
      </c>
      <c r="G52" s="25">
        <v>20</v>
      </c>
      <c r="H52" s="25">
        <v>3</v>
      </c>
      <c r="I52" s="25">
        <v>5</v>
      </c>
      <c r="J52" s="2">
        <f t="shared" si="49"/>
        <v>4</v>
      </c>
      <c r="K52" s="2">
        <f t="shared" si="50"/>
        <v>8</v>
      </c>
      <c r="L52" s="25"/>
      <c r="M52" s="25"/>
      <c r="N52" s="25"/>
      <c r="O52" s="25"/>
      <c r="P52" s="25"/>
      <c r="Q52" s="25"/>
      <c r="R52" s="2">
        <f t="shared" si="51"/>
        <v>0</v>
      </c>
      <c r="S52" s="2">
        <f t="shared" si="52"/>
        <v>0</v>
      </c>
      <c r="T52" s="2">
        <f t="shared" si="53"/>
        <v>0</v>
      </c>
      <c r="U52" s="25">
        <v>1</v>
      </c>
      <c r="V52" s="25">
        <v>8</v>
      </c>
      <c r="W52" s="25">
        <v>1</v>
      </c>
      <c r="X52" s="25">
        <v>4</v>
      </c>
      <c r="Y52" s="25">
        <v>1</v>
      </c>
      <c r="Z52" s="25">
        <v>3</v>
      </c>
      <c r="AA52" s="2">
        <f t="shared" si="54"/>
        <v>2</v>
      </c>
      <c r="AB52" s="2">
        <f t="shared" si="55"/>
        <v>0.5</v>
      </c>
      <c r="AC52" s="2">
        <f t="shared" si="56"/>
        <v>2</v>
      </c>
      <c r="AD52" s="25">
        <v>8</v>
      </c>
      <c r="AE52" s="25">
        <v>32</v>
      </c>
      <c r="AF52" s="25">
        <v>4</v>
      </c>
      <c r="AG52" s="25">
        <v>8</v>
      </c>
      <c r="AH52" s="25">
        <v>2</v>
      </c>
      <c r="AI52" s="25">
        <v>6</v>
      </c>
      <c r="AJ52" s="2">
        <f t="shared" si="57"/>
        <v>4</v>
      </c>
      <c r="AK52" s="2">
        <f t="shared" si="58"/>
        <v>2</v>
      </c>
      <c r="AL52" s="2">
        <f t="shared" si="59"/>
        <v>14</v>
      </c>
      <c r="AM52" s="25">
        <v>1</v>
      </c>
      <c r="AN52" s="25">
        <v>7</v>
      </c>
      <c r="AO52" s="25">
        <v>1</v>
      </c>
      <c r="AP52" s="25">
        <v>2</v>
      </c>
      <c r="AQ52" s="25">
        <v>1</v>
      </c>
      <c r="AR52" s="25">
        <v>2</v>
      </c>
      <c r="AS52" s="2">
        <f t="shared" si="60"/>
        <v>1.5</v>
      </c>
      <c r="AT52" s="2">
        <f t="shared" si="61"/>
        <v>0</v>
      </c>
      <c r="AU52" s="2">
        <f t="shared" si="62"/>
        <v>2.5</v>
      </c>
      <c r="AV52" s="25"/>
      <c r="AW52" s="25"/>
      <c r="AX52" s="25"/>
      <c r="AY52" s="25"/>
      <c r="AZ52" s="25"/>
      <c r="BA52" s="25"/>
      <c r="BB52" s="2">
        <f t="shared" si="63"/>
        <v>0</v>
      </c>
      <c r="BC52" s="2">
        <f t="shared" si="64"/>
        <v>0</v>
      </c>
      <c r="BD52" s="2">
        <f t="shared" si="65"/>
        <v>0</v>
      </c>
      <c r="BE52" s="25">
        <v>3</v>
      </c>
      <c r="BF52" s="25">
        <v>15</v>
      </c>
      <c r="BG52" s="25">
        <v>3</v>
      </c>
      <c r="BH52" s="25">
        <v>6</v>
      </c>
      <c r="BI52" s="25">
        <v>2</v>
      </c>
      <c r="BJ52" s="25">
        <v>3</v>
      </c>
      <c r="BK52" s="2">
        <f t="shared" si="66"/>
        <v>2.5</v>
      </c>
      <c r="BL52" s="2">
        <f t="shared" si="67"/>
        <v>2</v>
      </c>
      <c r="BM52" s="2">
        <f t="shared" si="68"/>
        <v>4.5</v>
      </c>
      <c r="BN52" s="25"/>
      <c r="BO52" s="25"/>
      <c r="BP52" s="37">
        <f t="shared" si="44"/>
        <v>0</v>
      </c>
      <c r="BR52" s="37">
        <f t="shared" si="45"/>
        <v>49.5</v>
      </c>
      <c r="BU52" t="s">
        <v>66</v>
      </c>
      <c r="BV52" s="25">
        <v>1</v>
      </c>
      <c r="BW52" s="25">
        <v>6</v>
      </c>
      <c r="BX52" s="25">
        <v>1</v>
      </c>
      <c r="BY52" s="25">
        <v>5</v>
      </c>
      <c r="BZ52" s="25">
        <v>1</v>
      </c>
      <c r="CA52" s="25">
        <v>4</v>
      </c>
      <c r="CB52" s="2">
        <f t="shared" si="72"/>
        <v>2.5</v>
      </c>
      <c r="CC52" s="2">
        <f t="shared" si="73"/>
        <v>0.5</v>
      </c>
      <c r="CD52" s="2">
        <f t="shared" si="74"/>
        <v>0.5</v>
      </c>
      <c r="CE52" s="24" t="s">
        <v>162</v>
      </c>
    </row>
    <row r="53" spans="4:83" x14ac:dyDescent="0.25">
      <c r="D53">
        <v>10</v>
      </c>
      <c r="E53" s="24" t="s">
        <v>163</v>
      </c>
      <c r="F53" s="25"/>
      <c r="G53" s="25"/>
      <c r="H53" s="25"/>
      <c r="I53" s="25"/>
      <c r="J53" s="2">
        <f t="shared" si="49"/>
        <v>0</v>
      </c>
      <c r="K53" s="2">
        <f t="shared" si="50"/>
        <v>0</v>
      </c>
      <c r="L53" s="25">
        <v>15</v>
      </c>
      <c r="M53" s="25">
        <v>131</v>
      </c>
      <c r="N53" s="25">
        <v>15</v>
      </c>
      <c r="O53" s="25">
        <v>71</v>
      </c>
      <c r="P53" s="25">
        <v>11</v>
      </c>
      <c r="Q53" s="25">
        <v>28</v>
      </c>
      <c r="R53" s="2">
        <f t="shared" si="51"/>
        <v>19.5</v>
      </c>
      <c r="S53" s="2">
        <f t="shared" si="52"/>
        <v>23.5</v>
      </c>
      <c r="T53" s="2">
        <f t="shared" si="53"/>
        <v>30</v>
      </c>
      <c r="U53" s="25"/>
      <c r="V53" s="25"/>
      <c r="W53" s="25"/>
      <c r="X53" s="25"/>
      <c r="Y53" s="25"/>
      <c r="Z53" s="25"/>
      <c r="AA53" s="2">
        <f t="shared" si="54"/>
        <v>0</v>
      </c>
      <c r="AB53" s="2">
        <f t="shared" si="55"/>
        <v>0</v>
      </c>
      <c r="AC53" s="2">
        <f t="shared" si="56"/>
        <v>0</v>
      </c>
      <c r="AD53" s="25">
        <v>2</v>
      </c>
      <c r="AE53" s="25">
        <v>6</v>
      </c>
      <c r="AF53" s="25"/>
      <c r="AG53" s="25"/>
      <c r="AH53" s="25"/>
      <c r="AI53" s="25"/>
      <c r="AJ53" s="2">
        <f t="shared" si="57"/>
        <v>0</v>
      </c>
      <c r="AK53" s="2">
        <f t="shared" si="58"/>
        <v>0</v>
      </c>
      <c r="AL53" s="2">
        <f t="shared" si="59"/>
        <v>4</v>
      </c>
      <c r="AM53" s="25"/>
      <c r="AN53" s="25"/>
      <c r="AO53" s="25"/>
      <c r="AP53" s="25"/>
      <c r="AQ53" s="25"/>
      <c r="AR53" s="25"/>
      <c r="AS53" s="2">
        <f t="shared" si="60"/>
        <v>0</v>
      </c>
      <c r="AT53" s="2">
        <f t="shared" si="61"/>
        <v>0</v>
      </c>
      <c r="AU53" s="2">
        <f t="shared" si="62"/>
        <v>0</v>
      </c>
      <c r="AV53" s="25"/>
      <c r="AW53" s="25"/>
      <c r="AX53" s="25"/>
      <c r="AY53" s="25"/>
      <c r="AZ53" s="25"/>
      <c r="BA53" s="25"/>
      <c r="BB53" s="2">
        <f t="shared" si="63"/>
        <v>0</v>
      </c>
      <c r="BC53" s="2">
        <f t="shared" si="64"/>
        <v>0</v>
      </c>
      <c r="BD53" s="2">
        <f t="shared" si="65"/>
        <v>0</v>
      </c>
      <c r="BE53" s="25"/>
      <c r="BF53" s="25"/>
      <c r="BG53" s="25"/>
      <c r="BH53" s="25"/>
      <c r="BI53" s="25"/>
      <c r="BJ53" s="25"/>
      <c r="BK53" s="2">
        <f t="shared" si="66"/>
        <v>0</v>
      </c>
      <c r="BL53" s="2">
        <f t="shared" si="67"/>
        <v>0</v>
      </c>
      <c r="BM53" s="2">
        <f t="shared" si="68"/>
        <v>0</v>
      </c>
      <c r="BN53" s="25"/>
      <c r="BO53" s="25"/>
      <c r="BP53" s="37">
        <f t="shared" si="44"/>
        <v>0</v>
      </c>
      <c r="BR53" s="37">
        <f t="shared" si="45"/>
        <v>77</v>
      </c>
      <c r="BU53" t="s">
        <v>65</v>
      </c>
      <c r="BV53" s="25">
        <v>1</v>
      </c>
      <c r="BW53" s="25">
        <v>6</v>
      </c>
      <c r="BX53" s="25">
        <v>1</v>
      </c>
      <c r="BY53" s="25">
        <v>5</v>
      </c>
      <c r="BZ53" s="25">
        <v>1</v>
      </c>
      <c r="CA53" s="25">
        <v>4</v>
      </c>
      <c r="CB53" s="2">
        <f t="shared" si="72"/>
        <v>2.5</v>
      </c>
      <c r="CC53" s="2">
        <f t="shared" si="73"/>
        <v>0.5</v>
      </c>
      <c r="CD53" s="2">
        <f t="shared" si="74"/>
        <v>0.5</v>
      </c>
      <c r="CE53" s="24" t="s">
        <v>163</v>
      </c>
    </row>
    <row r="54" spans="4:83" x14ac:dyDescent="0.25">
      <c r="D54">
        <v>0</v>
      </c>
      <c r="E54" s="24" t="s">
        <v>164</v>
      </c>
      <c r="F54" s="25"/>
      <c r="G54" s="25"/>
      <c r="H54" s="25"/>
      <c r="I54" s="25"/>
      <c r="J54" s="2">
        <f t="shared" si="49"/>
        <v>0</v>
      </c>
      <c r="K54" s="2">
        <f t="shared" si="50"/>
        <v>0</v>
      </c>
      <c r="L54" s="25">
        <v>10</v>
      </c>
      <c r="M54" s="25">
        <v>78</v>
      </c>
      <c r="N54" s="25">
        <v>10</v>
      </c>
      <c r="O54" s="25">
        <v>51</v>
      </c>
      <c r="P54" s="25">
        <v>9</v>
      </c>
      <c r="Q54" s="25">
        <v>21</v>
      </c>
      <c r="R54" s="2">
        <f t="shared" si="51"/>
        <v>15</v>
      </c>
      <c r="S54" s="2">
        <f t="shared" si="52"/>
        <v>15.5</v>
      </c>
      <c r="T54" s="2">
        <f t="shared" si="53"/>
        <v>13.5</v>
      </c>
      <c r="U54" s="25">
        <v>1</v>
      </c>
      <c r="V54" s="25">
        <v>3</v>
      </c>
      <c r="W54" s="25"/>
      <c r="X54" s="25"/>
      <c r="Y54" s="25"/>
      <c r="Z54" s="25"/>
      <c r="AA54" s="2">
        <f t="shared" si="54"/>
        <v>0</v>
      </c>
      <c r="AB54" s="2">
        <f t="shared" si="55"/>
        <v>0</v>
      </c>
      <c r="AC54" s="2">
        <f t="shared" si="56"/>
        <v>2</v>
      </c>
      <c r="AD54" s="25">
        <v>3</v>
      </c>
      <c r="AE54" s="25">
        <v>9</v>
      </c>
      <c r="AF54" s="25"/>
      <c r="AG54" s="25"/>
      <c r="AH54" s="25"/>
      <c r="AI54" s="25"/>
      <c r="AJ54" s="2">
        <f t="shared" si="57"/>
        <v>0</v>
      </c>
      <c r="AK54" s="2">
        <f t="shared" si="58"/>
        <v>0</v>
      </c>
      <c r="AL54" s="2">
        <f t="shared" si="59"/>
        <v>6</v>
      </c>
      <c r="AM54" s="25"/>
      <c r="AN54" s="25"/>
      <c r="AO54" s="25"/>
      <c r="AP54" s="25"/>
      <c r="AQ54" s="25"/>
      <c r="AR54" s="25"/>
      <c r="AS54" s="2">
        <f t="shared" si="60"/>
        <v>0</v>
      </c>
      <c r="AT54" s="2">
        <f t="shared" si="61"/>
        <v>0</v>
      </c>
      <c r="AU54" s="2">
        <f t="shared" si="62"/>
        <v>0</v>
      </c>
      <c r="AV54" s="25"/>
      <c r="AW54" s="25"/>
      <c r="AX54" s="25"/>
      <c r="AY54" s="25"/>
      <c r="AZ54" s="25"/>
      <c r="BA54" s="25"/>
      <c r="BB54" s="2">
        <f t="shared" si="63"/>
        <v>0</v>
      </c>
      <c r="BC54" s="2">
        <f t="shared" si="64"/>
        <v>0</v>
      </c>
      <c r="BD54" s="2">
        <f t="shared" si="65"/>
        <v>0</v>
      </c>
      <c r="BE54" s="25"/>
      <c r="BF54" s="25"/>
      <c r="BG54" s="25"/>
      <c r="BH54" s="25"/>
      <c r="BI54" s="25"/>
      <c r="BJ54" s="25"/>
      <c r="BK54" s="2">
        <f t="shared" si="66"/>
        <v>0</v>
      </c>
      <c r="BL54" s="2">
        <f t="shared" si="67"/>
        <v>0</v>
      </c>
      <c r="BM54" s="2">
        <f t="shared" si="68"/>
        <v>0</v>
      </c>
      <c r="BN54" s="25"/>
      <c r="BO54" s="25"/>
      <c r="BP54" s="37">
        <f t="shared" si="44"/>
        <v>0</v>
      </c>
      <c r="BR54" s="37">
        <f t="shared" si="45"/>
        <v>52</v>
      </c>
      <c r="BV54" s="25"/>
      <c r="BW54" s="25"/>
      <c r="BX54" s="25"/>
      <c r="BY54" s="25"/>
      <c r="BZ54" s="25"/>
      <c r="CA54" s="25"/>
      <c r="CB54" s="2">
        <f t="shared" si="72"/>
        <v>0</v>
      </c>
      <c r="CC54" s="2">
        <f t="shared" si="73"/>
        <v>0</v>
      </c>
      <c r="CD54" s="2">
        <f t="shared" si="74"/>
        <v>0</v>
      </c>
      <c r="CE54" s="24" t="s">
        <v>164</v>
      </c>
    </row>
    <row r="55" spans="4:83" x14ac:dyDescent="0.25">
      <c r="D55">
        <v>10</v>
      </c>
      <c r="E55" s="24" t="s">
        <v>165</v>
      </c>
      <c r="F55" s="25">
        <v>1</v>
      </c>
      <c r="G55" s="25">
        <v>2</v>
      </c>
      <c r="H55" s="25"/>
      <c r="I55" s="25"/>
      <c r="J55" s="2">
        <f t="shared" si="49"/>
        <v>0</v>
      </c>
      <c r="K55" s="2">
        <f t="shared" si="50"/>
        <v>1.5</v>
      </c>
      <c r="L55" s="25">
        <v>9</v>
      </c>
      <c r="M55" s="25">
        <v>71</v>
      </c>
      <c r="N55" s="25">
        <v>8</v>
      </c>
      <c r="O55" s="25">
        <v>20</v>
      </c>
      <c r="P55" s="25">
        <v>4</v>
      </c>
      <c r="Q55" s="25">
        <v>7</v>
      </c>
      <c r="R55" s="2">
        <f t="shared" si="51"/>
        <v>5.5</v>
      </c>
      <c r="S55" s="2">
        <f t="shared" si="52"/>
        <v>8.5</v>
      </c>
      <c r="T55" s="2">
        <f t="shared" si="53"/>
        <v>26</v>
      </c>
      <c r="U55" s="25"/>
      <c r="V55" s="25"/>
      <c r="W55" s="25"/>
      <c r="X55" s="25"/>
      <c r="Y55" s="25"/>
      <c r="Z55" s="25"/>
      <c r="AA55" s="2">
        <f t="shared" si="54"/>
        <v>0</v>
      </c>
      <c r="AB55" s="2">
        <f t="shared" si="55"/>
        <v>0</v>
      </c>
      <c r="AC55" s="2">
        <f t="shared" si="56"/>
        <v>0</v>
      </c>
      <c r="AD55" s="25">
        <v>2</v>
      </c>
      <c r="AE55" s="25">
        <v>5</v>
      </c>
      <c r="AF55" s="25"/>
      <c r="AG55" s="25"/>
      <c r="AH55" s="25"/>
      <c r="AI55" s="25"/>
      <c r="AJ55" s="2">
        <f t="shared" si="57"/>
        <v>0</v>
      </c>
      <c r="AK55" s="2">
        <f t="shared" si="58"/>
        <v>0</v>
      </c>
      <c r="AL55" s="2">
        <f t="shared" si="59"/>
        <v>3.5</v>
      </c>
      <c r="AM55" s="25"/>
      <c r="AN55" s="25"/>
      <c r="AO55" s="25"/>
      <c r="AP55" s="25"/>
      <c r="AQ55" s="25"/>
      <c r="AR55" s="25"/>
      <c r="AS55" s="2">
        <f t="shared" si="60"/>
        <v>0</v>
      </c>
      <c r="AT55" s="2">
        <f t="shared" si="61"/>
        <v>0</v>
      </c>
      <c r="AU55" s="2">
        <f t="shared" si="62"/>
        <v>0</v>
      </c>
      <c r="AV55" s="25"/>
      <c r="AW55" s="25"/>
      <c r="AX55" s="25"/>
      <c r="AY55" s="25"/>
      <c r="AZ55" s="25"/>
      <c r="BA55" s="25"/>
      <c r="BB55" s="2">
        <f t="shared" si="63"/>
        <v>0</v>
      </c>
      <c r="BC55" s="2">
        <f t="shared" si="64"/>
        <v>0</v>
      </c>
      <c r="BD55" s="2">
        <f t="shared" si="65"/>
        <v>0</v>
      </c>
      <c r="BE55" s="25"/>
      <c r="BF55" s="25"/>
      <c r="BG55" s="25"/>
      <c r="BH55" s="25"/>
      <c r="BI55" s="25"/>
      <c r="BJ55" s="25"/>
      <c r="BK55" s="2">
        <f t="shared" si="66"/>
        <v>0</v>
      </c>
      <c r="BL55" s="2">
        <f t="shared" si="67"/>
        <v>0</v>
      </c>
      <c r="BM55" s="2">
        <f t="shared" si="68"/>
        <v>0</v>
      </c>
      <c r="BN55" s="25"/>
      <c r="BO55" s="25"/>
      <c r="BP55" s="37">
        <f t="shared" si="44"/>
        <v>0</v>
      </c>
      <c r="BR55" s="37">
        <f t="shared" si="45"/>
        <v>45</v>
      </c>
      <c r="BU55" t="s">
        <v>63</v>
      </c>
      <c r="BV55" s="25">
        <v>1</v>
      </c>
      <c r="BW55" s="25">
        <v>3</v>
      </c>
      <c r="BX55" s="25"/>
      <c r="BY55" s="25"/>
      <c r="BZ55" s="25"/>
      <c r="CA55" s="25"/>
      <c r="CB55" s="2">
        <f t="shared" si="72"/>
        <v>0</v>
      </c>
      <c r="CC55" s="2">
        <f t="shared" si="73"/>
        <v>0</v>
      </c>
      <c r="CD55" s="2">
        <f t="shared" si="74"/>
        <v>2</v>
      </c>
      <c r="CE55" s="24" t="s">
        <v>165</v>
      </c>
    </row>
    <row r="56" spans="4:83" x14ac:dyDescent="0.25">
      <c r="D56">
        <v>10</v>
      </c>
      <c r="E56" s="24" t="s">
        <v>166</v>
      </c>
      <c r="F56" s="25"/>
      <c r="G56" s="25"/>
      <c r="H56" s="25"/>
      <c r="I56" s="25"/>
      <c r="J56" s="2">
        <f t="shared" si="49"/>
        <v>0</v>
      </c>
      <c r="K56" s="2">
        <f t="shared" si="50"/>
        <v>0</v>
      </c>
      <c r="L56" s="25">
        <v>2</v>
      </c>
      <c r="M56" s="25">
        <v>14</v>
      </c>
      <c r="N56" s="25">
        <v>2</v>
      </c>
      <c r="O56" s="25">
        <v>8</v>
      </c>
      <c r="P56" s="25">
        <v>2</v>
      </c>
      <c r="Q56" s="25">
        <v>5</v>
      </c>
      <c r="R56" s="2">
        <f t="shared" si="51"/>
        <v>3.5</v>
      </c>
      <c r="S56" s="2">
        <f t="shared" si="52"/>
        <v>1.5</v>
      </c>
      <c r="T56" s="2">
        <f t="shared" si="53"/>
        <v>3</v>
      </c>
      <c r="U56" s="25">
        <v>1</v>
      </c>
      <c r="V56" s="25">
        <v>5</v>
      </c>
      <c r="W56" s="25">
        <v>1</v>
      </c>
      <c r="X56" s="25">
        <v>3</v>
      </c>
      <c r="Y56" s="25">
        <v>1</v>
      </c>
      <c r="Z56" s="25">
        <v>3</v>
      </c>
      <c r="AA56" s="2">
        <f t="shared" si="54"/>
        <v>2</v>
      </c>
      <c r="AB56" s="2">
        <f t="shared" si="55"/>
        <v>0</v>
      </c>
      <c r="AC56" s="2">
        <f t="shared" si="56"/>
        <v>1</v>
      </c>
      <c r="AD56" s="25">
        <v>1</v>
      </c>
      <c r="AE56" s="25">
        <v>9</v>
      </c>
      <c r="AF56" s="25">
        <v>1</v>
      </c>
      <c r="AG56" s="25">
        <v>3</v>
      </c>
      <c r="AH56" s="25">
        <v>1</v>
      </c>
      <c r="AI56" s="25">
        <v>1</v>
      </c>
      <c r="AJ56" s="2">
        <f t="shared" si="57"/>
        <v>1</v>
      </c>
      <c r="AK56" s="2">
        <f t="shared" si="58"/>
        <v>1</v>
      </c>
      <c r="AL56" s="2">
        <f t="shared" si="59"/>
        <v>3</v>
      </c>
      <c r="AM56" s="25">
        <v>2</v>
      </c>
      <c r="AN56" s="25">
        <v>12</v>
      </c>
      <c r="AO56" s="25">
        <v>2</v>
      </c>
      <c r="AP56" s="25">
        <v>6</v>
      </c>
      <c r="AQ56" s="25">
        <v>1</v>
      </c>
      <c r="AR56" s="25">
        <v>2</v>
      </c>
      <c r="AS56" s="2">
        <f t="shared" si="60"/>
        <v>1.5</v>
      </c>
      <c r="AT56" s="2">
        <f t="shared" si="61"/>
        <v>2.5</v>
      </c>
      <c r="AU56" s="2">
        <f t="shared" si="62"/>
        <v>3</v>
      </c>
      <c r="AV56" s="25">
        <v>1</v>
      </c>
      <c r="AW56" s="25">
        <v>5</v>
      </c>
      <c r="AX56" s="25">
        <v>1</v>
      </c>
      <c r="AY56" s="25">
        <v>2</v>
      </c>
      <c r="AZ56" s="25">
        <v>1</v>
      </c>
      <c r="BA56" s="25">
        <v>2</v>
      </c>
      <c r="BB56" s="2">
        <f t="shared" si="63"/>
        <v>1.5</v>
      </c>
      <c r="BC56" s="2">
        <f t="shared" si="64"/>
        <v>0</v>
      </c>
      <c r="BD56" s="2">
        <f t="shared" si="65"/>
        <v>1.5</v>
      </c>
      <c r="BE56" s="25"/>
      <c r="BF56" s="25"/>
      <c r="BG56" s="25"/>
      <c r="BH56" s="25"/>
      <c r="BI56" s="25"/>
      <c r="BJ56" s="25"/>
      <c r="BK56" s="2">
        <f t="shared" si="66"/>
        <v>0</v>
      </c>
      <c r="BL56" s="2">
        <f t="shared" si="67"/>
        <v>0</v>
      </c>
      <c r="BM56" s="2">
        <f t="shared" si="68"/>
        <v>0</v>
      </c>
      <c r="BN56" s="25"/>
      <c r="BO56" s="25"/>
      <c r="BP56" s="37">
        <f t="shared" si="44"/>
        <v>0</v>
      </c>
      <c r="BR56" s="37">
        <f t="shared" si="45"/>
        <v>26</v>
      </c>
      <c r="BU56" t="s">
        <v>65</v>
      </c>
      <c r="BV56" s="25">
        <v>1</v>
      </c>
      <c r="BW56" s="25">
        <v>6</v>
      </c>
      <c r="BX56" s="25">
        <v>1</v>
      </c>
      <c r="BY56" s="25">
        <v>1</v>
      </c>
      <c r="BZ56" s="25">
        <v>1</v>
      </c>
      <c r="CA56" s="25">
        <v>1</v>
      </c>
      <c r="CB56" s="2">
        <f t="shared" si="72"/>
        <v>1</v>
      </c>
      <c r="CC56" s="2">
        <f t="shared" si="73"/>
        <v>0</v>
      </c>
      <c r="CD56" s="2">
        <f t="shared" si="74"/>
        <v>2.5</v>
      </c>
      <c r="CE56" s="24" t="s">
        <v>166</v>
      </c>
    </row>
    <row r="57" spans="4:83" x14ac:dyDescent="0.25">
      <c r="D57">
        <v>10</v>
      </c>
      <c r="E57" s="24" t="s">
        <v>167</v>
      </c>
      <c r="F57" s="25">
        <v>8</v>
      </c>
      <c r="G57" s="25">
        <v>51</v>
      </c>
      <c r="H57" s="25">
        <v>8</v>
      </c>
      <c r="I57" s="25">
        <v>32</v>
      </c>
      <c r="J57" s="2">
        <f t="shared" si="49"/>
        <v>20</v>
      </c>
      <c r="K57" s="2">
        <f t="shared" si="50"/>
        <v>9.5</v>
      </c>
      <c r="L57" s="25"/>
      <c r="M57" s="25"/>
      <c r="N57" s="25"/>
      <c r="O57" s="25"/>
      <c r="P57" s="25"/>
      <c r="Q57" s="25"/>
      <c r="R57" s="2">
        <f t="shared" si="51"/>
        <v>0</v>
      </c>
      <c r="S57" s="2">
        <f t="shared" si="52"/>
        <v>0</v>
      </c>
      <c r="T57" s="2">
        <f t="shared" si="53"/>
        <v>0</v>
      </c>
      <c r="U57" s="25">
        <v>1</v>
      </c>
      <c r="V57" s="25">
        <v>7</v>
      </c>
      <c r="W57" s="25">
        <v>1</v>
      </c>
      <c r="X57" s="25">
        <v>5</v>
      </c>
      <c r="Y57" s="25">
        <v>1</v>
      </c>
      <c r="Z57" s="25">
        <v>4</v>
      </c>
      <c r="AA57" s="2">
        <f t="shared" si="54"/>
        <v>2.5</v>
      </c>
      <c r="AB57" s="2">
        <f t="shared" si="55"/>
        <v>0.5</v>
      </c>
      <c r="AC57" s="2">
        <f t="shared" si="56"/>
        <v>1</v>
      </c>
      <c r="AD57" s="25">
        <v>5</v>
      </c>
      <c r="AE57" s="25">
        <v>20</v>
      </c>
      <c r="AF57" s="25">
        <v>3</v>
      </c>
      <c r="AG57" s="25">
        <v>6</v>
      </c>
      <c r="AH57" s="25">
        <v>1</v>
      </c>
      <c r="AI57" s="25">
        <v>2</v>
      </c>
      <c r="AJ57" s="2">
        <f t="shared" si="57"/>
        <v>1.5</v>
      </c>
      <c r="AK57" s="2">
        <f t="shared" si="58"/>
        <v>3</v>
      </c>
      <c r="AL57" s="2">
        <f t="shared" si="59"/>
        <v>8</v>
      </c>
      <c r="AM57" s="25">
        <v>2</v>
      </c>
      <c r="AN57" s="25">
        <v>16</v>
      </c>
      <c r="AO57" s="25">
        <v>2</v>
      </c>
      <c r="AP57" s="25">
        <v>10</v>
      </c>
      <c r="AQ57" s="25">
        <v>2</v>
      </c>
      <c r="AR57" s="25">
        <v>8</v>
      </c>
      <c r="AS57" s="2">
        <f t="shared" si="60"/>
        <v>5</v>
      </c>
      <c r="AT57" s="2">
        <f t="shared" si="61"/>
        <v>1</v>
      </c>
      <c r="AU57" s="2">
        <f t="shared" si="62"/>
        <v>3</v>
      </c>
      <c r="AV57" s="25"/>
      <c r="AW57" s="25"/>
      <c r="AX57" s="25"/>
      <c r="AY57" s="25"/>
      <c r="AZ57" s="25"/>
      <c r="BA57" s="25"/>
      <c r="BB57" s="2">
        <f t="shared" si="63"/>
        <v>0</v>
      </c>
      <c r="BC57" s="2">
        <f t="shared" si="64"/>
        <v>0</v>
      </c>
      <c r="BD57" s="2">
        <f t="shared" si="65"/>
        <v>0</v>
      </c>
      <c r="BE57" s="25"/>
      <c r="BF57" s="25"/>
      <c r="BG57" s="25"/>
      <c r="BH57" s="25"/>
      <c r="BI57" s="25"/>
      <c r="BJ57" s="25"/>
      <c r="BK57" s="2">
        <f t="shared" si="66"/>
        <v>0</v>
      </c>
      <c r="BL57" s="2">
        <f t="shared" si="67"/>
        <v>0</v>
      </c>
      <c r="BM57" s="2">
        <f t="shared" si="68"/>
        <v>0</v>
      </c>
      <c r="BN57" s="25"/>
      <c r="BO57" s="25"/>
      <c r="BP57" s="37">
        <f t="shared" si="44"/>
        <v>0</v>
      </c>
      <c r="BR57" s="37">
        <f t="shared" si="45"/>
        <v>55</v>
      </c>
      <c r="BU57" t="s">
        <v>64</v>
      </c>
      <c r="BV57" s="25">
        <v>1</v>
      </c>
      <c r="BW57" s="25">
        <v>5</v>
      </c>
      <c r="BX57" s="25">
        <v>1</v>
      </c>
      <c r="BY57" s="25">
        <v>4</v>
      </c>
      <c r="BZ57" s="25">
        <v>1</v>
      </c>
      <c r="CA57" s="25">
        <v>4</v>
      </c>
      <c r="CB57" s="2">
        <f t="shared" si="72"/>
        <v>2.5</v>
      </c>
      <c r="CC57" s="2">
        <f t="shared" si="73"/>
        <v>0</v>
      </c>
      <c r="CD57" s="2">
        <f t="shared" si="74"/>
        <v>0.5</v>
      </c>
      <c r="CE57" s="24" t="s">
        <v>167</v>
      </c>
    </row>
    <row r="58" spans="4:83" x14ac:dyDescent="0.25">
      <c r="D58">
        <v>10</v>
      </c>
      <c r="E58" s="24" t="s">
        <v>168</v>
      </c>
      <c r="F58" s="25"/>
      <c r="G58" s="25"/>
      <c r="H58" s="25"/>
      <c r="I58" s="25"/>
      <c r="J58" s="2">
        <f t="shared" si="49"/>
        <v>0</v>
      </c>
      <c r="K58" s="2">
        <f t="shared" si="50"/>
        <v>0</v>
      </c>
      <c r="L58" s="25"/>
      <c r="M58" s="25"/>
      <c r="N58" s="25"/>
      <c r="O58" s="25"/>
      <c r="P58" s="25"/>
      <c r="Q58" s="25"/>
      <c r="R58" s="2">
        <f t="shared" si="51"/>
        <v>0</v>
      </c>
      <c r="S58" s="2">
        <f t="shared" si="52"/>
        <v>0</v>
      </c>
      <c r="T58" s="2">
        <f t="shared" si="53"/>
        <v>0</v>
      </c>
      <c r="U58" s="25">
        <v>1</v>
      </c>
      <c r="V58" s="25">
        <v>6</v>
      </c>
      <c r="W58" s="25">
        <v>1</v>
      </c>
      <c r="X58" s="25">
        <v>2</v>
      </c>
      <c r="Y58" s="25">
        <v>1</v>
      </c>
      <c r="Z58" s="25">
        <v>1</v>
      </c>
      <c r="AA58" s="2">
        <f t="shared" si="54"/>
        <v>1</v>
      </c>
      <c r="AB58" s="2">
        <f t="shared" si="55"/>
        <v>0.5</v>
      </c>
      <c r="AC58" s="2">
        <f t="shared" si="56"/>
        <v>2</v>
      </c>
      <c r="AD58" s="25">
        <v>9</v>
      </c>
      <c r="AE58" s="25">
        <v>53</v>
      </c>
      <c r="AF58" s="25">
        <v>6</v>
      </c>
      <c r="AG58" s="25">
        <v>23</v>
      </c>
      <c r="AH58" s="25">
        <v>5</v>
      </c>
      <c r="AI58" s="25">
        <v>17</v>
      </c>
      <c r="AJ58" s="2">
        <f t="shared" si="57"/>
        <v>11</v>
      </c>
      <c r="AK58" s="2">
        <f t="shared" si="58"/>
        <v>3.5</v>
      </c>
      <c r="AL58" s="2">
        <f t="shared" si="59"/>
        <v>16.5</v>
      </c>
      <c r="AM58" s="25">
        <v>2</v>
      </c>
      <c r="AN58" s="25">
        <v>15</v>
      </c>
      <c r="AO58" s="25">
        <v>2</v>
      </c>
      <c r="AP58" s="25">
        <v>8</v>
      </c>
      <c r="AQ58" s="25">
        <v>2</v>
      </c>
      <c r="AR58" s="25">
        <v>5</v>
      </c>
      <c r="AS58" s="2">
        <f t="shared" si="60"/>
        <v>3.5</v>
      </c>
      <c r="AT58" s="2">
        <f t="shared" si="61"/>
        <v>1.5</v>
      </c>
      <c r="AU58" s="2">
        <f t="shared" si="62"/>
        <v>3.5</v>
      </c>
      <c r="AV58" s="25"/>
      <c r="AW58" s="25"/>
      <c r="AX58" s="25"/>
      <c r="AY58" s="25"/>
      <c r="AZ58" s="25"/>
      <c r="BA58" s="25"/>
      <c r="BB58" s="2">
        <f t="shared" si="63"/>
        <v>0</v>
      </c>
      <c r="BC58" s="2">
        <f t="shared" si="64"/>
        <v>0</v>
      </c>
      <c r="BD58" s="2">
        <f t="shared" si="65"/>
        <v>0</v>
      </c>
      <c r="BE58" s="25"/>
      <c r="BF58" s="25"/>
      <c r="BG58" s="25"/>
      <c r="BH58" s="25"/>
      <c r="BI58" s="25"/>
      <c r="BJ58" s="25"/>
      <c r="BK58" s="2">
        <f t="shared" si="66"/>
        <v>0</v>
      </c>
      <c r="BL58" s="2">
        <f t="shared" si="67"/>
        <v>0</v>
      </c>
      <c r="BM58" s="2">
        <f t="shared" si="68"/>
        <v>0</v>
      </c>
      <c r="BN58" s="25"/>
      <c r="BO58" s="25"/>
      <c r="BP58" s="37">
        <f t="shared" si="44"/>
        <v>0</v>
      </c>
      <c r="BR58" s="37">
        <f t="shared" si="45"/>
        <v>43</v>
      </c>
      <c r="BU58" t="s">
        <v>65</v>
      </c>
      <c r="BV58" s="25">
        <v>1</v>
      </c>
      <c r="BW58" s="25">
        <v>8</v>
      </c>
      <c r="BX58" s="25">
        <v>1</v>
      </c>
      <c r="BY58" s="25">
        <v>5</v>
      </c>
      <c r="BZ58" s="25">
        <v>1</v>
      </c>
      <c r="CA58" s="25">
        <v>3</v>
      </c>
      <c r="CB58" s="2">
        <f t="shared" si="72"/>
        <v>2</v>
      </c>
      <c r="CC58" s="2">
        <f t="shared" si="73"/>
        <v>1</v>
      </c>
      <c r="CD58" s="2">
        <f t="shared" si="74"/>
        <v>1.5</v>
      </c>
      <c r="CE58" s="24" t="s">
        <v>168</v>
      </c>
    </row>
    <row r="59" spans="4:83" x14ac:dyDescent="0.25">
      <c r="D59">
        <v>10</v>
      </c>
      <c r="E59" s="24" t="s">
        <v>169</v>
      </c>
      <c r="F59" s="25"/>
      <c r="G59" s="25"/>
      <c r="H59" s="25"/>
      <c r="I59" s="25"/>
      <c r="J59" s="2">
        <f t="shared" si="49"/>
        <v>0</v>
      </c>
      <c r="K59" s="2">
        <f t="shared" si="50"/>
        <v>0</v>
      </c>
      <c r="L59" s="25">
        <v>7</v>
      </c>
      <c r="M59" s="25">
        <v>40</v>
      </c>
      <c r="N59" s="25">
        <v>4</v>
      </c>
      <c r="O59" s="25">
        <v>12</v>
      </c>
      <c r="P59" s="25">
        <v>2</v>
      </c>
      <c r="Q59" s="25">
        <v>5</v>
      </c>
      <c r="R59" s="2">
        <f t="shared" si="51"/>
        <v>3.5</v>
      </c>
      <c r="S59" s="2">
        <f t="shared" si="52"/>
        <v>4.5</v>
      </c>
      <c r="T59" s="2">
        <f t="shared" si="53"/>
        <v>15.5</v>
      </c>
      <c r="U59" s="25"/>
      <c r="V59" s="25"/>
      <c r="W59" s="25"/>
      <c r="X59" s="25"/>
      <c r="Y59" s="25"/>
      <c r="Z59" s="25"/>
      <c r="AA59" s="2">
        <f t="shared" si="54"/>
        <v>0</v>
      </c>
      <c r="AB59" s="2">
        <f t="shared" si="55"/>
        <v>0</v>
      </c>
      <c r="AC59" s="2">
        <f t="shared" si="56"/>
        <v>0</v>
      </c>
      <c r="AD59" s="25">
        <v>3</v>
      </c>
      <c r="AE59" s="25">
        <v>14</v>
      </c>
      <c r="AF59" s="25">
        <v>1</v>
      </c>
      <c r="AG59" s="25">
        <v>3</v>
      </c>
      <c r="AH59" s="25">
        <v>1</v>
      </c>
      <c r="AI59" s="25">
        <v>3</v>
      </c>
      <c r="AJ59" s="2">
        <f t="shared" si="57"/>
        <v>2</v>
      </c>
      <c r="AK59" s="2">
        <f t="shared" si="58"/>
        <v>0</v>
      </c>
      <c r="AL59" s="2">
        <f t="shared" si="59"/>
        <v>6.5</v>
      </c>
      <c r="AM59" s="25"/>
      <c r="AN59" s="25"/>
      <c r="AO59" s="25"/>
      <c r="AP59" s="25"/>
      <c r="AQ59" s="25"/>
      <c r="AR59" s="25"/>
      <c r="AS59" s="2">
        <f t="shared" si="60"/>
        <v>0</v>
      </c>
      <c r="AT59" s="2">
        <f t="shared" si="61"/>
        <v>0</v>
      </c>
      <c r="AU59" s="2">
        <f t="shared" si="62"/>
        <v>0</v>
      </c>
      <c r="AV59" s="25"/>
      <c r="AW59" s="25"/>
      <c r="AX59" s="25"/>
      <c r="AY59" s="25"/>
      <c r="AZ59" s="25"/>
      <c r="BA59" s="25"/>
      <c r="BB59" s="2">
        <f t="shared" si="63"/>
        <v>0</v>
      </c>
      <c r="BC59" s="2">
        <f t="shared" si="64"/>
        <v>0</v>
      </c>
      <c r="BD59" s="2">
        <f t="shared" si="65"/>
        <v>0</v>
      </c>
      <c r="BE59" s="25"/>
      <c r="BF59" s="25"/>
      <c r="BG59" s="25"/>
      <c r="BH59" s="25"/>
      <c r="BI59" s="25"/>
      <c r="BJ59" s="25"/>
      <c r="BK59" s="2">
        <f t="shared" si="66"/>
        <v>0</v>
      </c>
      <c r="BL59" s="2">
        <f t="shared" si="67"/>
        <v>0</v>
      </c>
      <c r="BM59" s="2">
        <f t="shared" si="68"/>
        <v>0</v>
      </c>
      <c r="BN59" s="25"/>
      <c r="BO59" s="25"/>
      <c r="BP59" s="37">
        <f t="shared" si="44"/>
        <v>0</v>
      </c>
      <c r="BR59" s="37">
        <f t="shared" si="45"/>
        <v>32</v>
      </c>
      <c r="BU59" t="s">
        <v>65</v>
      </c>
      <c r="BV59" s="25">
        <v>1</v>
      </c>
      <c r="BW59" s="25">
        <v>3</v>
      </c>
      <c r="BX59" s="25">
        <v>1</v>
      </c>
      <c r="BY59" s="25">
        <v>1</v>
      </c>
      <c r="BZ59" s="25"/>
      <c r="CA59" s="25"/>
      <c r="CB59" s="2">
        <f t="shared" si="72"/>
        <v>0</v>
      </c>
      <c r="CC59" s="2">
        <f t="shared" si="73"/>
        <v>1</v>
      </c>
      <c r="CD59" s="2">
        <f t="shared" si="74"/>
        <v>1</v>
      </c>
      <c r="CE59" s="24" t="s">
        <v>169</v>
      </c>
    </row>
    <row r="60" spans="4:83" x14ac:dyDescent="0.25">
      <c r="D60">
        <v>10</v>
      </c>
      <c r="E60" s="24" t="s">
        <v>170</v>
      </c>
      <c r="F60" s="25">
        <v>17</v>
      </c>
      <c r="G60" s="25">
        <v>126</v>
      </c>
      <c r="H60" s="25">
        <v>17</v>
      </c>
      <c r="I60" s="25">
        <v>93</v>
      </c>
      <c r="J60" s="2">
        <f t="shared" si="49"/>
        <v>55</v>
      </c>
      <c r="K60" s="2">
        <f t="shared" si="50"/>
        <v>16.5</v>
      </c>
      <c r="L60" s="25"/>
      <c r="M60" s="25"/>
      <c r="N60" s="25"/>
      <c r="O60" s="25"/>
      <c r="P60" s="25"/>
      <c r="Q60" s="25"/>
      <c r="R60" s="2">
        <f t="shared" si="51"/>
        <v>0</v>
      </c>
      <c r="S60" s="2">
        <f t="shared" si="52"/>
        <v>0</v>
      </c>
      <c r="T60" s="2">
        <f t="shared" si="53"/>
        <v>0</v>
      </c>
      <c r="U60" s="25">
        <v>2</v>
      </c>
      <c r="V60" s="25">
        <v>13</v>
      </c>
      <c r="W60" s="25">
        <v>2</v>
      </c>
      <c r="X60" s="25">
        <v>11</v>
      </c>
      <c r="Y60" s="25">
        <v>2</v>
      </c>
      <c r="Z60" s="25">
        <v>9</v>
      </c>
      <c r="AA60" s="2">
        <f t="shared" si="54"/>
        <v>5.5</v>
      </c>
      <c r="AB60" s="2">
        <f t="shared" si="55"/>
        <v>1</v>
      </c>
      <c r="AC60" s="2">
        <f t="shared" si="56"/>
        <v>1</v>
      </c>
      <c r="AD60" s="25">
        <v>1</v>
      </c>
      <c r="AE60" s="25">
        <v>5</v>
      </c>
      <c r="AF60" s="25">
        <v>1</v>
      </c>
      <c r="AG60" s="25">
        <v>3</v>
      </c>
      <c r="AH60" s="25">
        <v>1</v>
      </c>
      <c r="AI60" s="25">
        <v>1</v>
      </c>
      <c r="AJ60" s="2">
        <f t="shared" si="57"/>
        <v>1</v>
      </c>
      <c r="AK60" s="2">
        <f t="shared" si="58"/>
        <v>1</v>
      </c>
      <c r="AL60" s="2">
        <f t="shared" si="59"/>
        <v>1</v>
      </c>
      <c r="AM60" s="25"/>
      <c r="AN60" s="25"/>
      <c r="AO60" s="25"/>
      <c r="AP60" s="25"/>
      <c r="AQ60" s="25"/>
      <c r="AR60" s="25"/>
      <c r="AS60" s="2">
        <f t="shared" si="60"/>
        <v>0</v>
      </c>
      <c r="AT60" s="2">
        <f t="shared" si="61"/>
        <v>0</v>
      </c>
      <c r="AU60" s="2">
        <f t="shared" si="62"/>
        <v>0</v>
      </c>
      <c r="AV60" s="25"/>
      <c r="AW60" s="25"/>
      <c r="AX60" s="25"/>
      <c r="AY60" s="25"/>
      <c r="AZ60" s="25"/>
      <c r="BA60" s="25"/>
      <c r="BB60" s="2">
        <f t="shared" si="63"/>
        <v>0</v>
      </c>
      <c r="BC60" s="2">
        <f t="shared" si="64"/>
        <v>0</v>
      </c>
      <c r="BD60" s="2">
        <f t="shared" si="65"/>
        <v>0</v>
      </c>
      <c r="BE60" s="25"/>
      <c r="BF60" s="25"/>
      <c r="BG60" s="25"/>
      <c r="BH60" s="25"/>
      <c r="BI60" s="25"/>
      <c r="BJ60" s="25"/>
      <c r="BK60" s="2">
        <f t="shared" si="66"/>
        <v>0</v>
      </c>
      <c r="BL60" s="2">
        <f t="shared" si="67"/>
        <v>0</v>
      </c>
      <c r="BM60" s="2">
        <f t="shared" si="68"/>
        <v>0</v>
      </c>
      <c r="BN60" s="25"/>
      <c r="BO60" s="25"/>
      <c r="BP60" s="37">
        <f t="shared" si="44"/>
        <v>0</v>
      </c>
      <c r="BR60" s="37">
        <f t="shared" si="45"/>
        <v>82</v>
      </c>
      <c r="BU60" t="s">
        <v>64</v>
      </c>
      <c r="BV60" s="25">
        <v>1</v>
      </c>
      <c r="BW60" s="25">
        <v>5</v>
      </c>
      <c r="BX60" s="25">
        <v>1</v>
      </c>
      <c r="BY60" s="25">
        <v>3</v>
      </c>
      <c r="BZ60" s="25">
        <v>1</v>
      </c>
      <c r="CA60" s="25">
        <v>1</v>
      </c>
      <c r="CB60" s="2">
        <f t="shared" si="72"/>
        <v>1</v>
      </c>
      <c r="CC60" s="2">
        <f t="shared" si="73"/>
        <v>1</v>
      </c>
      <c r="CD60" s="2">
        <f t="shared" si="74"/>
        <v>1</v>
      </c>
      <c r="CE60" s="24" t="s">
        <v>170</v>
      </c>
    </row>
    <row r="61" spans="4:83" x14ac:dyDescent="0.25">
      <c r="D61">
        <v>10</v>
      </c>
      <c r="E61" s="24" t="s">
        <v>171</v>
      </c>
      <c r="F61" s="25"/>
      <c r="G61" s="25"/>
      <c r="H61" s="25"/>
      <c r="I61" s="25"/>
      <c r="J61" s="2">
        <f t="shared" si="49"/>
        <v>0</v>
      </c>
      <c r="K61" s="2">
        <f t="shared" si="50"/>
        <v>0</v>
      </c>
      <c r="L61" s="25"/>
      <c r="M61" s="25"/>
      <c r="N61" s="25"/>
      <c r="O61" s="25"/>
      <c r="P61" s="25"/>
      <c r="Q61" s="25"/>
      <c r="R61" s="2">
        <f t="shared" si="51"/>
        <v>0</v>
      </c>
      <c r="S61" s="2">
        <f t="shared" si="52"/>
        <v>0</v>
      </c>
      <c r="T61" s="2">
        <f t="shared" si="53"/>
        <v>0</v>
      </c>
      <c r="U61" s="25"/>
      <c r="V61" s="25"/>
      <c r="W61" s="25"/>
      <c r="X61" s="25"/>
      <c r="Y61" s="25"/>
      <c r="Z61" s="25"/>
      <c r="AA61" s="2">
        <f t="shared" si="54"/>
        <v>0</v>
      </c>
      <c r="AB61" s="2">
        <f t="shared" si="55"/>
        <v>0</v>
      </c>
      <c r="AC61" s="2">
        <f t="shared" si="56"/>
        <v>0</v>
      </c>
      <c r="AD61" s="25">
        <v>9</v>
      </c>
      <c r="AE61" s="25">
        <v>30</v>
      </c>
      <c r="AF61" s="25">
        <v>4</v>
      </c>
      <c r="AG61" s="25">
        <v>14</v>
      </c>
      <c r="AH61" s="25">
        <v>4</v>
      </c>
      <c r="AI61" s="25">
        <v>8</v>
      </c>
      <c r="AJ61" s="2">
        <f t="shared" si="57"/>
        <v>6</v>
      </c>
      <c r="AK61" s="2">
        <f t="shared" si="58"/>
        <v>3</v>
      </c>
      <c r="AL61" s="2">
        <f t="shared" si="59"/>
        <v>10.5</v>
      </c>
      <c r="AM61" s="25"/>
      <c r="AN61" s="25"/>
      <c r="AO61" s="25"/>
      <c r="AP61" s="25"/>
      <c r="AQ61" s="25"/>
      <c r="AR61" s="25"/>
      <c r="AS61" s="2">
        <f t="shared" si="60"/>
        <v>0</v>
      </c>
      <c r="AT61" s="2">
        <f t="shared" si="61"/>
        <v>0</v>
      </c>
      <c r="AU61" s="2">
        <f t="shared" si="62"/>
        <v>0</v>
      </c>
      <c r="AV61" s="25">
        <v>2</v>
      </c>
      <c r="AW61" s="25">
        <v>11</v>
      </c>
      <c r="AX61" s="25">
        <v>2</v>
      </c>
      <c r="AY61" s="25">
        <v>2</v>
      </c>
      <c r="AZ61" s="25">
        <v>1</v>
      </c>
      <c r="BA61" s="25">
        <v>1</v>
      </c>
      <c r="BB61" s="2">
        <f t="shared" si="63"/>
        <v>1</v>
      </c>
      <c r="BC61" s="2">
        <f t="shared" si="64"/>
        <v>1</v>
      </c>
      <c r="BD61" s="2">
        <f t="shared" si="65"/>
        <v>4.5</v>
      </c>
      <c r="BE61" s="25"/>
      <c r="BF61" s="25"/>
      <c r="BG61" s="25"/>
      <c r="BH61" s="25"/>
      <c r="BI61" s="25"/>
      <c r="BJ61" s="25"/>
      <c r="BK61" s="2">
        <f t="shared" si="66"/>
        <v>0</v>
      </c>
      <c r="BL61" s="2">
        <f t="shared" si="67"/>
        <v>0</v>
      </c>
      <c r="BM61" s="2">
        <f t="shared" si="68"/>
        <v>0</v>
      </c>
      <c r="BN61" s="25"/>
      <c r="BO61" s="25"/>
      <c r="BP61" s="37">
        <f t="shared" si="44"/>
        <v>0</v>
      </c>
      <c r="BR61" s="37">
        <f t="shared" si="45"/>
        <v>26</v>
      </c>
      <c r="BU61" t="s">
        <v>63</v>
      </c>
      <c r="BV61" s="25">
        <v>1</v>
      </c>
      <c r="BW61" s="25">
        <v>6</v>
      </c>
      <c r="BX61" s="25">
        <v>1</v>
      </c>
      <c r="BY61" s="25">
        <v>4</v>
      </c>
      <c r="BZ61" s="25">
        <v>1</v>
      </c>
      <c r="CA61" s="25">
        <v>4</v>
      </c>
      <c r="CB61" s="2">
        <f t="shared" si="72"/>
        <v>2.5</v>
      </c>
      <c r="CC61" s="2">
        <f t="shared" si="73"/>
        <v>0</v>
      </c>
      <c r="CD61" s="2">
        <f t="shared" si="74"/>
        <v>1</v>
      </c>
      <c r="CE61" s="24" t="s">
        <v>171</v>
      </c>
    </row>
    <row r="62" spans="4:83" x14ac:dyDescent="0.25">
      <c r="D62">
        <v>10</v>
      </c>
      <c r="E62" s="24" t="s">
        <v>172</v>
      </c>
      <c r="F62" s="25"/>
      <c r="G62" s="25"/>
      <c r="H62" s="25"/>
      <c r="I62" s="25"/>
      <c r="J62" s="2">
        <f t="shared" si="49"/>
        <v>0</v>
      </c>
      <c r="K62" s="2">
        <f t="shared" si="50"/>
        <v>0</v>
      </c>
      <c r="L62" s="25"/>
      <c r="M62" s="25"/>
      <c r="N62" s="25"/>
      <c r="O62" s="25"/>
      <c r="P62" s="25"/>
      <c r="Q62" s="25"/>
      <c r="R62" s="2">
        <f t="shared" si="51"/>
        <v>0</v>
      </c>
      <c r="S62" s="2">
        <f t="shared" si="52"/>
        <v>0</v>
      </c>
      <c r="T62" s="2">
        <f t="shared" si="53"/>
        <v>0</v>
      </c>
      <c r="U62" s="25">
        <v>1</v>
      </c>
      <c r="V62" s="25">
        <v>7</v>
      </c>
      <c r="W62" s="25">
        <v>1</v>
      </c>
      <c r="X62" s="25">
        <v>4</v>
      </c>
      <c r="Y62" s="25">
        <v>1</v>
      </c>
      <c r="Z62" s="25">
        <v>4</v>
      </c>
      <c r="AA62" s="2">
        <f t="shared" si="54"/>
        <v>2.5</v>
      </c>
      <c r="AB62" s="2">
        <f t="shared" si="55"/>
        <v>0</v>
      </c>
      <c r="AC62" s="2">
        <f t="shared" si="56"/>
        <v>1.5</v>
      </c>
      <c r="AD62" s="25">
        <v>4</v>
      </c>
      <c r="AE62" s="25">
        <v>17</v>
      </c>
      <c r="AF62" s="25">
        <v>3</v>
      </c>
      <c r="AG62" s="25">
        <v>7</v>
      </c>
      <c r="AH62" s="25">
        <v>3</v>
      </c>
      <c r="AI62" s="25">
        <v>6</v>
      </c>
      <c r="AJ62" s="2">
        <f t="shared" si="57"/>
        <v>4.5</v>
      </c>
      <c r="AK62" s="2">
        <f t="shared" si="58"/>
        <v>0.5</v>
      </c>
      <c r="AL62" s="2">
        <f t="shared" si="59"/>
        <v>5.5</v>
      </c>
      <c r="AM62" s="25"/>
      <c r="AN62" s="25"/>
      <c r="AO62" s="25"/>
      <c r="AP62" s="25"/>
      <c r="AQ62" s="25"/>
      <c r="AR62" s="25"/>
      <c r="AS62" s="2">
        <f t="shared" si="60"/>
        <v>0</v>
      </c>
      <c r="AT62" s="2">
        <f t="shared" si="61"/>
        <v>0</v>
      </c>
      <c r="AU62" s="2">
        <f t="shared" si="62"/>
        <v>0</v>
      </c>
      <c r="AV62" s="25"/>
      <c r="AW62" s="25"/>
      <c r="AX62" s="25"/>
      <c r="AY62" s="25"/>
      <c r="AZ62" s="25"/>
      <c r="BA62" s="25"/>
      <c r="BB62" s="2">
        <f t="shared" si="63"/>
        <v>0</v>
      </c>
      <c r="BC62" s="2">
        <f t="shared" si="64"/>
        <v>0</v>
      </c>
      <c r="BD62" s="2">
        <f t="shared" si="65"/>
        <v>0</v>
      </c>
      <c r="BE62" s="25"/>
      <c r="BF62" s="25"/>
      <c r="BG62" s="25"/>
      <c r="BH62" s="25"/>
      <c r="BI62" s="25"/>
      <c r="BJ62" s="25"/>
      <c r="BK62" s="2">
        <f t="shared" si="66"/>
        <v>0</v>
      </c>
      <c r="BL62" s="2">
        <f t="shared" si="67"/>
        <v>0</v>
      </c>
      <c r="BM62" s="2">
        <f t="shared" si="68"/>
        <v>0</v>
      </c>
      <c r="BN62" s="25"/>
      <c r="BO62" s="25"/>
      <c r="BP62" s="37">
        <f t="shared" si="44"/>
        <v>0</v>
      </c>
      <c r="BR62" s="37">
        <f t="shared" si="45"/>
        <v>14.5</v>
      </c>
      <c r="BU62" t="s">
        <v>63</v>
      </c>
      <c r="BV62" s="25">
        <v>1</v>
      </c>
      <c r="BW62" s="25">
        <v>5</v>
      </c>
      <c r="BX62" s="25"/>
      <c r="BY62" s="25"/>
      <c r="BZ62" s="25"/>
      <c r="CA62" s="25"/>
      <c r="CB62" s="2">
        <f t="shared" si="72"/>
        <v>0</v>
      </c>
      <c r="CC62" s="2">
        <f t="shared" si="73"/>
        <v>0</v>
      </c>
      <c r="CD62" s="2">
        <f t="shared" si="74"/>
        <v>3</v>
      </c>
      <c r="CE62" s="24" t="s">
        <v>172</v>
      </c>
    </row>
    <row r="63" spans="4:83" x14ac:dyDescent="0.25">
      <c r="D63">
        <v>10</v>
      </c>
      <c r="E63" s="24" t="s">
        <v>173</v>
      </c>
      <c r="F63" s="25"/>
      <c r="G63" s="25"/>
      <c r="H63" s="25"/>
      <c r="I63" s="25"/>
      <c r="J63" s="2">
        <f t="shared" si="49"/>
        <v>0</v>
      </c>
      <c r="K63" s="2">
        <f t="shared" si="50"/>
        <v>0</v>
      </c>
      <c r="L63" s="25">
        <v>8</v>
      </c>
      <c r="M63" s="25">
        <v>56</v>
      </c>
      <c r="N63" s="25">
        <v>8</v>
      </c>
      <c r="O63" s="25">
        <v>26</v>
      </c>
      <c r="P63" s="25">
        <v>6</v>
      </c>
      <c r="Q63" s="25">
        <v>10</v>
      </c>
      <c r="R63" s="2">
        <f t="shared" si="51"/>
        <v>8</v>
      </c>
      <c r="S63" s="2">
        <f t="shared" si="52"/>
        <v>9</v>
      </c>
      <c r="T63" s="2">
        <f t="shared" si="53"/>
        <v>15</v>
      </c>
      <c r="U63" s="25">
        <v>1</v>
      </c>
      <c r="V63" s="25">
        <v>9</v>
      </c>
      <c r="W63" s="25">
        <v>1</v>
      </c>
      <c r="X63" s="25">
        <v>5</v>
      </c>
      <c r="Y63" s="25">
        <v>1</v>
      </c>
      <c r="Z63" s="25">
        <v>5</v>
      </c>
      <c r="AA63" s="2">
        <f t="shared" si="54"/>
        <v>3</v>
      </c>
      <c r="AB63" s="2">
        <f t="shared" si="55"/>
        <v>0</v>
      </c>
      <c r="AC63" s="2">
        <f t="shared" si="56"/>
        <v>2</v>
      </c>
      <c r="AD63" s="25">
        <v>4</v>
      </c>
      <c r="AE63" s="25">
        <v>22</v>
      </c>
      <c r="AF63" s="25">
        <v>3</v>
      </c>
      <c r="AG63" s="25">
        <v>5</v>
      </c>
      <c r="AH63" s="25">
        <v>1</v>
      </c>
      <c r="AI63" s="25">
        <v>1</v>
      </c>
      <c r="AJ63" s="2">
        <f t="shared" si="57"/>
        <v>1</v>
      </c>
      <c r="AK63" s="2">
        <f t="shared" si="58"/>
        <v>3</v>
      </c>
      <c r="AL63" s="2">
        <f t="shared" si="59"/>
        <v>9</v>
      </c>
      <c r="AM63" s="25"/>
      <c r="AN63" s="25"/>
      <c r="AO63" s="25"/>
      <c r="AP63" s="25"/>
      <c r="AQ63" s="25"/>
      <c r="AR63" s="25"/>
      <c r="AS63" s="2">
        <f t="shared" si="60"/>
        <v>0</v>
      </c>
      <c r="AT63" s="2">
        <f t="shared" si="61"/>
        <v>0</v>
      </c>
      <c r="AU63" s="2">
        <f t="shared" si="62"/>
        <v>0</v>
      </c>
      <c r="AV63" s="25"/>
      <c r="AW63" s="25"/>
      <c r="AX63" s="25"/>
      <c r="AY63" s="25"/>
      <c r="AZ63" s="25"/>
      <c r="BA63" s="25"/>
      <c r="BB63" s="2">
        <f t="shared" si="63"/>
        <v>0</v>
      </c>
      <c r="BC63" s="2">
        <f t="shared" si="64"/>
        <v>0</v>
      </c>
      <c r="BD63" s="2">
        <f t="shared" si="65"/>
        <v>0</v>
      </c>
      <c r="BE63" s="25"/>
      <c r="BF63" s="25"/>
      <c r="BG63" s="25"/>
      <c r="BH63" s="25"/>
      <c r="BI63" s="25"/>
      <c r="BJ63" s="25"/>
      <c r="BK63" s="2">
        <f t="shared" si="66"/>
        <v>0</v>
      </c>
      <c r="BL63" s="2">
        <f t="shared" si="67"/>
        <v>0</v>
      </c>
      <c r="BM63" s="2">
        <f t="shared" si="68"/>
        <v>0</v>
      </c>
      <c r="BN63" s="25"/>
      <c r="BO63" s="25"/>
      <c r="BP63" s="37">
        <f t="shared" si="44"/>
        <v>0</v>
      </c>
      <c r="BR63" s="37">
        <f t="shared" si="45"/>
        <v>50</v>
      </c>
      <c r="BU63" t="s">
        <v>203</v>
      </c>
      <c r="BV63" s="25">
        <v>1</v>
      </c>
      <c r="BW63" s="25">
        <v>7</v>
      </c>
      <c r="BX63" s="25">
        <v>1</v>
      </c>
      <c r="BY63" s="25">
        <v>2</v>
      </c>
      <c r="BZ63" s="25">
        <v>1</v>
      </c>
      <c r="CA63" s="25">
        <v>2</v>
      </c>
      <c r="CB63" s="2">
        <f t="shared" si="72"/>
        <v>1.5</v>
      </c>
      <c r="CC63" s="2">
        <f t="shared" si="73"/>
        <v>0</v>
      </c>
      <c r="CD63" s="2">
        <f t="shared" si="74"/>
        <v>2.5</v>
      </c>
      <c r="CE63" s="24" t="s">
        <v>173</v>
      </c>
    </row>
    <row r="64" spans="4:83" x14ac:dyDescent="0.25">
      <c r="D64">
        <v>10</v>
      </c>
      <c r="E64" s="24" t="s">
        <v>174</v>
      </c>
      <c r="F64" s="25">
        <v>4</v>
      </c>
      <c r="G64" s="25">
        <v>20</v>
      </c>
      <c r="H64" s="25">
        <v>4</v>
      </c>
      <c r="I64" s="25">
        <v>11</v>
      </c>
      <c r="J64" s="2">
        <f t="shared" si="49"/>
        <v>7.5</v>
      </c>
      <c r="K64" s="2">
        <f t="shared" si="50"/>
        <v>4.5</v>
      </c>
      <c r="L64" s="25"/>
      <c r="M64" s="25"/>
      <c r="N64" s="25"/>
      <c r="O64" s="25"/>
      <c r="P64" s="25"/>
      <c r="Q64" s="25"/>
      <c r="R64" s="2">
        <f t="shared" si="51"/>
        <v>0</v>
      </c>
      <c r="S64" s="2">
        <f t="shared" si="52"/>
        <v>0</v>
      </c>
      <c r="T64" s="2">
        <f t="shared" si="53"/>
        <v>0</v>
      </c>
      <c r="U64" s="25"/>
      <c r="V64" s="25"/>
      <c r="W64" s="25"/>
      <c r="X64" s="25"/>
      <c r="Y64" s="25"/>
      <c r="Z64" s="25"/>
      <c r="AA64" s="2">
        <f t="shared" si="54"/>
        <v>0</v>
      </c>
      <c r="AB64" s="2">
        <f t="shared" si="55"/>
        <v>0</v>
      </c>
      <c r="AC64" s="2">
        <f t="shared" si="56"/>
        <v>0</v>
      </c>
      <c r="AD64" s="25"/>
      <c r="AE64" s="25"/>
      <c r="AF64" s="25"/>
      <c r="AG64" s="25"/>
      <c r="AH64" s="25"/>
      <c r="AI64" s="25"/>
      <c r="AJ64" s="2">
        <f t="shared" si="57"/>
        <v>0</v>
      </c>
      <c r="AK64" s="2">
        <f t="shared" si="58"/>
        <v>0</v>
      </c>
      <c r="AL64" s="2">
        <f t="shared" si="59"/>
        <v>0</v>
      </c>
      <c r="AM64" s="25">
        <v>1</v>
      </c>
      <c r="AN64" s="25">
        <v>6</v>
      </c>
      <c r="AO64" s="25">
        <v>1</v>
      </c>
      <c r="AP64" s="25">
        <v>3</v>
      </c>
      <c r="AQ64" s="25"/>
      <c r="AR64" s="25"/>
      <c r="AS64" s="2">
        <f t="shared" si="60"/>
        <v>0</v>
      </c>
      <c r="AT64" s="2">
        <f t="shared" si="61"/>
        <v>2</v>
      </c>
      <c r="AU64" s="2">
        <f t="shared" si="62"/>
        <v>1.5</v>
      </c>
      <c r="AV64" s="25">
        <v>4</v>
      </c>
      <c r="AW64" s="25">
        <v>23</v>
      </c>
      <c r="AX64" s="25">
        <v>3</v>
      </c>
      <c r="AY64" s="25">
        <v>7</v>
      </c>
      <c r="AZ64" s="25">
        <v>2</v>
      </c>
      <c r="BA64" s="25">
        <v>4</v>
      </c>
      <c r="BB64" s="2">
        <f t="shared" si="63"/>
        <v>3</v>
      </c>
      <c r="BC64" s="2">
        <f t="shared" si="64"/>
        <v>2</v>
      </c>
      <c r="BD64" s="2">
        <f t="shared" si="65"/>
        <v>8.5</v>
      </c>
      <c r="BE64" s="25"/>
      <c r="BF64" s="25"/>
      <c r="BG64" s="25"/>
      <c r="BH64" s="25"/>
      <c r="BI64" s="25"/>
      <c r="BJ64" s="25"/>
      <c r="BK64" s="2">
        <f t="shared" si="66"/>
        <v>0</v>
      </c>
      <c r="BL64" s="2">
        <f t="shared" si="67"/>
        <v>0</v>
      </c>
      <c r="BM64" s="2">
        <f t="shared" si="68"/>
        <v>0</v>
      </c>
      <c r="BN64" s="25"/>
      <c r="BO64" s="25"/>
      <c r="BP64" s="37">
        <f t="shared" si="44"/>
        <v>0</v>
      </c>
      <c r="BR64" s="37">
        <f t="shared" si="45"/>
        <v>29</v>
      </c>
      <c r="BU64" t="s">
        <v>66</v>
      </c>
      <c r="BV64" s="25">
        <v>1</v>
      </c>
      <c r="BW64" s="25">
        <v>6</v>
      </c>
      <c r="BX64" s="25">
        <v>1</v>
      </c>
      <c r="BY64" s="25">
        <v>5</v>
      </c>
      <c r="BZ64" s="25">
        <v>1</v>
      </c>
      <c r="CA64" s="25">
        <v>4</v>
      </c>
      <c r="CB64" s="2">
        <f t="shared" si="72"/>
        <v>2.5</v>
      </c>
      <c r="CC64" s="2">
        <f t="shared" si="73"/>
        <v>0.5</v>
      </c>
      <c r="CD64" s="2">
        <f t="shared" si="74"/>
        <v>0.5</v>
      </c>
      <c r="CE64" s="24" t="s">
        <v>174</v>
      </c>
    </row>
    <row r="65" spans="4:83" x14ac:dyDescent="0.25">
      <c r="D65">
        <v>10</v>
      </c>
      <c r="E65" s="24" t="s">
        <v>175</v>
      </c>
      <c r="F65" s="25">
        <v>5</v>
      </c>
      <c r="G65" s="25">
        <v>27</v>
      </c>
      <c r="H65" s="25">
        <v>5</v>
      </c>
      <c r="I65" s="25">
        <v>16</v>
      </c>
      <c r="J65" s="2">
        <f t="shared" si="49"/>
        <v>10.5</v>
      </c>
      <c r="K65" s="2">
        <f t="shared" si="50"/>
        <v>5.5</v>
      </c>
      <c r="L65" s="25"/>
      <c r="M65" s="25"/>
      <c r="N65" s="25"/>
      <c r="O65" s="25"/>
      <c r="P65" s="25"/>
      <c r="Q65" s="25"/>
      <c r="R65" s="2">
        <f t="shared" si="51"/>
        <v>0</v>
      </c>
      <c r="S65" s="2">
        <f t="shared" si="52"/>
        <v>0</v>
      </c>
      <c r="T65" s="2">
        <f t="shared" si="53"/>
        <v>0</v>
      </c>
      <c r="U65" s="25"/>
      <c r="V65" s="25"/>
      <c r="W65" s="25"/>
      <c r="X65" s="25"/>
      <c r="Y65" s="25"/>
      <c r="Z65" s="25"/>
      <c r="AA65" s="2">
        <f t="shared" si="54"/>
        <v>0</v>
      </c>
      <c r="AB65" s="2">
        <f t="shared" si="55"/>
        <v>0</v>
      </c>
      <c r="AC65" s="2">
        <f t="shared" si="56"/>
        <v>0</v>
      </c>
      <c r="AD65" s="25">
        <v>4</v>
      </c>
      <c r="AE65" s="25">
        <v>21</v>
      </c>
      <c r="AF65" s="25">
        <v>3</v>
      </c>
      <c r="AG65" s="25">
        <v>7</v>
      </c>
      <c r="AH65" s="25">
        <v>3</v>
      </c>
      <c r="AI65" s="25">
        <v>5</v>
      </c>
      <c r="AJ65" s="2">
        <f t="shared" si="57"/>
        <v>4</v>
      </c>
      <c r="AK65" s="2">
        <f t="shared" si="58"/>
        <v>1</v>
      </c>
      <c r="AL65" s="2">
        <f t="shared" si="59"/>
        <v>7.5</v>
      </c>
      <c r="AM65" s="25">
        <v>2</v>
      </c>
      <c r="AN65" s="25">
        <v>10</v>
      </c>
      <c r="AO65" s="25">
        <v>2</v>
      </c>
      <c r="AP65" s="25">
        <v>4</v>
      </c>
      <c r="AQ65" s="25">
        <v>1</v>
      </c>
      <c r="AR65" s="25">
        <v>2</v>
      </c>
      <c r="AS65" s="2">
        <f t="shared" si="60"/>
        <v>1.5</v>
      </c>
      <c r="AT65" s="2">
        <f t="shared" si="61"/>
        <v>1.5</v>
      </c>
      <c r="AU65" s="2">
        <f t="shared" si="62"/>
        <v>3</v>
      </c>
      <c r="AV65" s="25"/>
      <c r="AW65" s="25"/>
      <c r="AX65" s="25"/>
      <c r="AY65" s="25"/>
      <c r="AZ65" s="25"/>
      <c r="BA65" s="25"/>
      <c r="BB65" s="2">
        <f t="shared" si="63"/>
        <v>0</v>
      </c>
      <c r="BC65" s="2">
        <f t="shared" si="64"/>
        <v>0</v>
      </c>
      <c r="BD65" s="2">
        <f t="shared" si="65"/>
        <v>0</v>
      </c>
      <c r="BE65" s="25"/>
      <c r="BF65" s="25"/>
      <c r="BG65" s="25"/>
      <c r="BH65" s="25"/>
      <c r="BI65" s="25"/>
      <c r="BJ65" s="25"/>
      <c r="BK65" s="2">
        <f t="shared" si="66"/>
        <v>0</v>
      </c>
      <c r="BL65" s="2">
        <f t="shared" si="67"/>
        <v>0</v>
      </c>
      <c r="BM65" s="2">
        <f t="shared" si="68"/>
        <v>0</v>
      </c>
      <c r="BN65" s="25"/>
      <c r="BO65" s="25"/>
      <c r="BP65" s="37">
        <f t="shared" si="44"/>
        <v>0</v>
      </c>
      <c r="BR65" s="37">
        <f t="shared" si="45"/>
        <v>34.5</v>
      </c>
      <c r="BU65" t="s">
        <v>65</v>
      </c>
      <c r="BV65" s="25">
        <v>1</v>
      </c>
      <c r="BW65" s="25">
        <v>9</v>
      </c>
      <c r="BX65" s="25">
        <v>1</v>
      </c>
      <c r="BY65" s="25">
        <v>4</v>
      </c>
      <c r="BZ65" s="25">
        <v>1</v>
      </c>
      <c r="CA65" s="25">
        <v>3</v>
      </c>
      <c r="CB65" s="2">
        <f t="shared" si="72"/>
        <v>2</v>
      </c>
      <c r="CC65" s="2">
        <f t="shared" si="73"/>
        <v>0.5</v>
      </c>
      <c r="CD65" s="2">
        <f t="shared" si="74"/>
        <v>2.5</v>
      </c>
      <c r="CE65" s="24" t="s">
        <v>175</v>
      </c>
    </row>
    <row r="66" spans="4:83" x14ac:dyDescent="0.25">
      <c r="D66">
        <v>0</v>
      </c>
      <c r="E66" s="24" t="s">
        <v>176</v>
      </c>
      <c r="F66" s="25">
        <v>4</v>
      </c>
      <c r="G66" s="25">
        <v>15</v>
      </c>
      <c r="H66" s="25">
        <v>3</v>
      </c>
      <c r="I66" s="25">
        <v>3</v>
      </c>
      <c r="J66" s="2">
        <f t="shared" si="49"/>
        <v>3</v>
      </c>
      <c r="K66" s="2">
        <f t="shared" si="50"/>
        <v>6.5</v>
      </c>
      <c r="L66" s="25">
        <v>7</v>
      </c>
      <c r="M66" s="25">
        <v>47</v>
      </c>
      <c r="N66" s="25">
        <v>7</v>
      </c>
      <c r="O66" s="25">
        <v>29</v>
      </c>
      <c r="P66" s="25">
        <v>7</v>
      </c>
      <c r="Q66" s="25">
        <v>22</v>
      </c>
      <c r="R66" s="2">
        <f t="shared" si="51"/>
        <v>14.5</v>
      </c>
      <c r="S66" s="2">
        <f t="shared" si="52"/>
        <v>3.5</v>
      </c>
      <c r="T66" s="2">
        <f t="shared" si="53"/>
        <v>9</v>
      </c>
      <c r="U66" s="25"/>
      <c r="V66" s="25"/>
      <c r="W66" s="25"/>
      <c r="X66" s="25"/>
      <c r="Y66" s="25"/>
      <c r="Z66" s="25"/>
      <c r="AA66" s="2">
        <f t="shared" si="54"/>
        <v>0</v>
      </c>
      <c r="AB66" s="2">
        <f t="shared" si="55"/>
        <v>0</v>
      </c>
      <c r="AC66" s="2">
        <f t="shared" si="56"/>
        <v>0</v>
      </c>
      <c r="AD66" s="25"/>
      <c r="AE66" s="25"/>
      <c r="AF66" s="25"/>
      <c r="AG66" s="25"/>
      <c r="AH66" s="25"/>
      <c r="AI66" s="25"/>
      <c r="AJ66" s="2">
        <f t="shared" si="57"/>
        <v>0</v>
      </c>
      <c r="AK66" s="2">
        <f t="shared" si="58"/>
        <v>0</v>
      </c>
      <c r="AL66" s="2">
        <f t="shared" si="59"/>
        <v>0</v>
      </c>
      <c r="AM66" s="25">
        <v>1</v>
      </c>
      <c r="AN66" s="25">
        <v>3</v>
      </c>
      <c r="AO66" s="25"/>
      <c r="AP66" s="25"/>
      <c r="AQ66" s="25"/>
      <c r="AR66" s="25"/>
      <c r="AS66" s="2">
        <f t="shared" si="60"/>
        <v>0</v>
      </c>
      <c r="AT66" s="2">
        <f t="shared" si="61"/>
        <v>0</v>
      </c>
      <c r="AU66" s="2">
        <f t="shared" si="62"/>
        <v>2</v>
      </c>
      <c r="AV66" s="25"/>
      <c r="AW66" s="25"/>
      <c r="AX66" s="25"/>
      <c r="AY66" s="25"/>
      <c r="AZ66" s="25"/>
      <c r="BA66" s="25"/>
      <c r="BB66" s="2">
        <f t="shared" si="63"/>
        <v>0</v>
      </c>
      <c r="BC66" s="2">
        <f t="shared" si="64"/>
        <v>0</v>
      </c>
      <c r="BD66" s="2">
        <f t="shared" si="65"/>
        <v>0</v>
      </c>
      <c r="BE66" s="25"/>
      <c r="BF66" s="25"/>
      <c r="BG66" s="25"/>
      <c r="BH66" s="25"/>
      <c r="BI66" s="25"/>
      <c r="BJ66" s="25"/>
      <c r="BK66" s="2">
        <f t="shared" si="66"/>
        <v>0</v>
      </c>
      <c r="BL66" s="2">
        <f t="shared" si="67"/>
        <v>0</v>
      </c>
      <c r="BM66" s="2">
        <f t="shared" si="68"/>
        <v>0</v>
      </c>
      <c r="BN66" s="25"/>
      <c r="BO66" s="25"/>
      <c r="BP66" s="37">
        <f t="shared" si="44"/>
        <v>0</v>
      </c>
      <c r="BR66" s="37">
        <f t="shared" si="45"/>
        <v>38.5</v>
      </c>
      <c r="BV66" s="25"/>
      <c r="BW66" s="25"/>
      <c r="BX66" s="25"/>
      <c r="BY66" s="25"/>
      <c r="BZ66" s="25"/>
      <c r="CA66" s="25"/>
      <c r="CB66" s="2">
        <f t="shared" si="72"/>
        <v>0</v>
      </c>
      <c r="CC66" s="2">
        <f t="shared" si="73"/>
        <v>0</v>
      </c>
      <c r="CD66" s="2">
        <f t="shared" si="74"/>
        <v>0</v>
      </c>
      <c r="CE66" s="24" t="s">
        <v>176</v>
      </c>
    </row>
    <row r="67" spans="4:83" x14ac:dyDescent="0.25">
      <c r="D67">
        <v>10</v>
      </c>
      <c r="E67" s="24" t="s">
        <v>177</v>
      </c>
      <c r="F67" s="25"/>
      <c r="G67" s="25"/>
      <c r="H67" s="25"/>
      <c r="I67" s="25"/>
      <c r="J67" s="2">
        <f t="shared" si="49"/>
        <v>0</v>
      </c>
      <c r="K67" s="2">
        <f t="shared" si="50"/>
        <v>0</v>
      </c>
      <c r="L67" s="25">
        <v>2</v>
      </c>
      <c r="M67" s="25">
        <v>15</v>
      </c>
      <c r="N67" s="25">
        <v>2</v>
      </c>
      <c r="O67" s="25">
        <v>10</v>
      </c>
      <c r="P67" s="25">
        <v>2</v>
      </c>
      <c r="Q67" s="25">
        <v>6</v>
      </c>
      <c r="R67" s="2">
        <f t="shared" si="51"/>
        <v>4</v>
      </c>
      <c r="S67" s="2">
        <f t="shared" si="52"/>
        <v>2</v>
      </c>
      <c r="T67" s="2">
        <f t="shared" si="53"/>
        <v>2.5</v>
      </c>
      <c r="U67" s="25">
        <v>2</v>
      </c>
      <c r="V67" s="25">
        <v>10</v>
      </c>
      <c r="W67" s="25">
        <v>2</v>
      </c>
      <c r="X67" s="25">
        <v>3</v>
      </c>
      <c r="Y67" s="25">
        <v>1</v>
      </c>
      <c r="Z67" s="25">
        <v>2</v>
      </c>
      <c r="AA67" s="2">
        <f t="shared" si="54"/>
        <v>1.5</v>
      </c>
      <c r="AB67" s="2">
        <f t="shared" si="55"/>
        <v>1</v>
      </c>
      <c r="AC67" s="2">
        <f t="shared" si="56"/>
        <v>3.5</v>
      </c>
      <c r="AD67" s="25">
        <v>3</v>
      </c>
      <c r="AE67" s="25">
        <v>12</v>
      </c>
      <c r="AF67" s="25">
        <v>2</v>
      </c>
      <c r="AG67" s="25">
        <v>3</v>
      </c>
      <c r="AH67" s="25"/>
      <c r="AI67" s="25"/>
      <c r="AJ67" s="2">
        <f t="shared" si="57"/>
        <v>0</v>
      </c>
      <c r="AK67" s="2">
        <f t="shared" si="58"/>
        <v>2.5</v>
      </c>
      <c r="AL67" s="2">
        <f t="shared" si="59"/>
        <v>5</v>
      </c>
      <c r="AM67" s="25"/>
      <c r="AN67" s="25"/>
      <c r="AO67" s="25"/>
      <c r="AP67" s="25"/>
      <c r="AQ67" s="25"/>
      <c r="AR67" s="25"/>
      <c r="AS67" s="2">
        <f t="shared" si="60"/>
        <v>0</v>
      </c>
      <c r="AT67" s="2">
        <f t="shared" si="61"/>
        <v>0</v>
      </c>
      <c r="AU67" s="2">
        <f t="shared" si="62"/>
        <v>0</v>
      </c>
      <c r="AV67" s="25"/>
      <c r="AW67" s="25"/>
      <c r="AX67" s="25"/>
      <c r="AY67" s="25"/>
      <c r="AZ67" s="25"/>
      <c r="BA67" s="25"/>
      <c r="BB67" s="2">
        <f t="shared" si="63"/>
        <v>0</v>
      </c>
      <c r="BC67" s="2">
        <f t="shared" si="64"/>
        <v>0</v>
      </c>
      <c r="BD67" s="2">
        <f t="shared" si="65"/>
        <v>0</v>
      </c>
      <c r="BE67" s="25"/>
      <c r="BF67" s="25"/>
      <c r="BG67" s="25"/>
      <c r="BH67" s="25"/>
      <c r="BI67" s="25"/>
      <c r="BJ67" s="25"/>
      <c r="BK67" s="2">
        <f t="shared" si="66"/>
        <v>0</v>
      </c>
      <c r="BL67" s="2">
        <f t="shared" si="67"/>
        <v>0</v>
      </c>
      <c r="BM67" s="2">
        <f t="shared" si="68"/>
        <v>0</v>
      </c>
      <c r="BN67" s="25"/>
      <c r="BO67" s="25"/>
      <c r="BP67" s="37">
        <f t="shared" si="44"/>
        <v>0</v>
      </c>
      <c r="BR67" s="37">
        <f t="shared" si="45"/>
        <v>22</v>
      </c>
      <c r="BU67" t="s">
        <v>63</v>
      </c>
      <c r="BV67" s="25">
        <v>1</v>
      </c>
      <c r="BW67" s="25">
        <v>6</v>
      </c>
      <c r="BX67" s="25">
        <v>1</v>
      </c>
      <c r="BY67" s="25">
        <v>4</v>
      </c>
      <c r="BZ67" s="25">
        <v>1</v>
      </c>
      <c r="CA67" s="25">
        <v>3</v>
      </c>
      <c r="CB67" s="2">
        <f t="shared" si="72"/>
        <v>2</v>
      </c>
      <c r="CC67" s="2">
        <f t="shared" si="73"/>
        <v>0.5</v>
      </c>
      <c r="CD67" s="2">
        <f t="shared" si="74"/>
        <v>1</v>
      </c>
      <c r="CE67" s="24" t="s">
        <v>177</v>
      </c>
    </row>
    <row r="68" spans="4:83" x14ac:dyDescent="0.25">
      <c r="D68">
        <v>10</v>
      </c>
      <c r="E68" s="24" t="s">
        <v>178</v>
      </c>
      <c r="F68" s="25"/>
      <c r="G68" s="25"/>
      <c r="H68" s="25"/>
      <c r="I68" s="25"/>
      <c r="J68" s="2">
        <f t="shared" si="49"/>
        <v>0</v>
      </c>
      <c r="K68" s="2">
        <f t="shared" si="50"/>
        <v>0</v>
      </c>
      <c r="L68" s="25">
        <v>11</v>
      </c>
      <c r="M68" s="25">
        <v>80</v>
      </c>
      <c r="N68" s="25">
        <v>11</v>
      </c>
      <c r="O68" s="25">
        <v>43</v>
      </c>
      <c r="P68" s="25">
        <v>7</v>
      </c>
      <c r="Q68" s="25">
        <v>17</v>
      </c>
      <c r="R68" s="2">
        <f t="shared" si="51"/>
        <v>12</v>
      </c>
      <c r="S68" s="2">
        <f t="shared" si="52"/>
        <v>15</v>
      </c>
      <c r="T68" s="2">
        <f t="shared" si="53"/>
        <v>18.5</v>
      </c>
      <c r="U68" s="25"/>
      <c r="V68" s="25"/>
      <c r="W68" s="25"/>
      <c r="X68" s="25"/>
      <c r="Y68" s="25"/>
      <c r="Z68" s="25"/>
      <c r="AA68" s="2">
        <f t="shared" si="54"/>
        <v>0</v>
      </c>
      <c r="AB68" s="2">
        <f t="shared" si="55"/>
        <v>0</v>
      </c>
      <c r="AC68" s="2">
        <f t="shared" si="56"/>
        <v>0</v>
      </c>
      <c r="AD68" s="25">
        <v>3</v>
      </c>
      <c r="AE68" s="25">
        <v>21</v>
      </c>
      <c r="AF68" s="25">
        <v>3</v>
      </c>
      <c r="AG68" s="25">
        <v>11</v>
      </c>
      <c r="AH68" s="25">
        <v>3</v>
      </c>
      <c r="AI68" s="25">
        <v>8</v>
      </c>
      <c r="AJ68" s="2">
        <f t="shared" si="57"/>
        <v>5.5</v>
      </c>
      <c r="AK68" s="2">
        <f t="shared" si="58"/>
        <v>1.5</v>
      </c>
      <c r="AL68" s="2">
        <f t="shared" si="59"/>
        <v>5</v>
      </c>
      <c r="AM68" s="25"/>
      <c r="AN68" s="25"/>
      <c r="AO68" s="25"/>
      <c r="AP68" s="25"/>
      <c r="AQ68" s="25"/>
      <c r="AR68" s="25"/>
      <c r="AS68" s="2">
        <f t="shared" si="60"/>
        <v>0</v>
      </c>
      <c r="AT68" s="2">
        <f t="shared" si="61"/>
        <v>0</v>
      </c>
      <c r="AU68" s="2">
        <f t="shared" si="62"/>
        <v>0</v>
      </c>
      <c r="AV68" s="25"/>
      <c r="AW68" s="25"/>
      <c r="AX68" s="25"/>
      <c r="AY68" s="25"/>
      <c r="AZ68" s="25"/>
      <c r="BA68" s="25"/>
      <c r="BB68" s="2">
        <f t="shared" si="63"/>
        <v>0</v>
      </c>
      <c r="BC68" s="2">
        <f t="shared" si="64"/>
        <v>0</v>
      </c>
      <c r="BD68" s="2">
        <f t="shared" si="65"/>
        <v>0</v>
      </c>
      <c r="BE68" s="25"/>
      <c r="BF68" s="25"/>
      <c r="BG68" s="25"/>
      <c r="BH68" s="25"/>
      <c r="BI68" s="25"/>
      <c r="BJ68" s="25"/>
      <c r="BK68" s="2">
        <f t="shared" si="66"/>
        <v>0</v>
      </c>
      <c r="BL68" s="2">
        <f t="shared" si="67"/>
        <v>0</v>
      </c>
      <c r="BM68" s="2">
        <f t="shared" si="68"/>
        <v>0</v>
      </c>
      <c r="BN68" s="25"/>
      <c r="BO68" s="25"/>
      <c r="BP68" s="37">
        <f t="shared" si="44"/>
        <v>0</v>
      </c>
      <c r="BR68" s="37">
        <f t="shared" si="45"/>
        <v>57.5</v>
      </c>
      <c r="BU68" t="s">
        <v>64</v>
      </c>
      <c r="BV68" s="25">
        <v>1</v>
      </c>
      <c r="BW68" s="25">
        <v>8</v>
      </c>
      <c r="BX68" s="25">
        <v>1</v>
      </c>
      <c r="BY68" s="25">
        <v>4</v>
      </c>
      <c r="BZ68" s="25">
        <v>1</v>
      </c>
      <c r="CA68" s="25">
        <v>2</v>
      </c>
      <c r="CB68" s="2">
        <f t="shared" si="72"/>
        <v>1.5</v>
      </c>
      <c r="CC68" s="2">
        <f t="shared" si="73"/>
        <v>1</v>
      </c>
      <c r="CD68" s="2">
        <f t="shared" si="74"/>
        <v>2</v>
      </c>
      <c r="CE68" s="24" t="s">
        <v>178</v>
      </c>
    </row>
    <row r="69" spans="4:83" x14ac:dyDescent="0.25">
      <c r="D69">
        <v>20</v>
      </c>
      <c r="E69" s="24" t="s">
        <v>179</v>
      </c>
      <c r="F69" s="25">
        <v>4</v>
      </c>
      <c r="G69" s="25">
        <v>21</v>
      </c>
      <c r="H69" s="25">
        <v>3</v>
      </c>
      <c r="I69" s="25">
        <v>6</v>
      </c>
      <c r="J69" s="2">
        <f t="shared" si="49"/>
        <v>4.5</v>
      </c>
      <c r="K69" s="2">
        <f t="shared" si="50"/>
        <v>8</v>
      </c>
      <c r="L69" s="25"/>
      <c r="M69" s="25"/>
      <c r="N69" s="25"/>
      <c r="O69" s="25"/>
      <c r="P69" s="25"/>
      <c r="Q69" s="25"/>
      <c r="R69" s="2">
        <f t="shared" si="51"/>
        <v>0</v>
      </c>
      <c r="S69" s="2">
        <f t="shared" si="52"/>
        <v>0</v>
      </c>
      <c r="T69" s="2">
        <f t="shared" si="53"/>
        <v>0</v>
      </c>
      <c r="U69" s="25"/>
      <c r="V69" s="25"/>
      <c r="W69" s="25"/>
      <c r="X69" s="25"/>
      <c r="Y69" s="25"/>
      <c r="Z69" s="25"/>
      <c r="AA69" s="2">
        <f t="shared" si="54"/>
        <v>0</v>
      </c>
      <c r="AB69" s="2">
        <f t="shared" si="55"/>
        <v>0</v>
      </c>
      <c r="AC69" s="2">
        <f t="shared" si="56"/>
        <v>0</v>
      </c>
      <c r="AD69" s="25"/>
      <c r="AE69" s="25"/>
      <c r="AF69" s="25"/>
      <c r="AG69" s="25"/>
      <c r="AH69" s="25"/>
      <c r="AI69" s="25"/>
      <c r="AJ69" s="2">
        <f t="shared" si="57"/>
        <v>0</v>
      </c>
      <c r="AK69" s="2">
        <f t="shared" si="58"/>
        <v>0</v>
      </c>
      <c r="AL69" s="2">
        <f t="shared" si="59"/>
        <v>0</v>
      </c>
      <c r="AM69" s="25">
        <v>2</v>
      </c>
      <c r="AN69" s="25">
        <v>11</v>
      </c>
      <c r="AO69" s="25">
        <v>2</v>
      </c>
      <c r="AP69" s="25">
        <v>4</v>
      </c>
      <c r="AQ69" s="25">
        <v>2</v>
      </c>
      <c r="AR69" s="25">
        <v>3</v>
      </c>
      <c r="AS69" s="2">
        <f t="shared" si="60"/>
        <v>2.5</v>
      </c>
      <c r="AT69" s="2">
        <f t="shared" si="61"/>
        <v>0.5</v>
      </c>
      <c r="AU69" s="2">
        <f t="shared" si="62"/>
        <v>3.5</v>
      </c>
      <c r="AV69" s="25"/>
      <c r="AW69" s="25"/>
      <c r="AX69" s="25"/>
      <c r="AY69" s="25"/>
      <c r="AZ69" s="25"/>
      <c r="BA69" s="25"/>
      <c r="BB69" s="2">
        <f t="shared" si="63"/>
        <v>0</v>
      </c>
      <c r="BC69" s="2">
        <f t="shared" si="64"/>
        <v>0</v>
      </c>
      <c r="BD69" s="2">
        <f t="shared" si="65"/>
        <v>0</v>
      </c>
      <c r="BE69" s="25">
        <v>1</v>
      </c>
      <c r="BF69" s="25">
        <v>6</v>
      </c>
      <c r="BG69" s="25">
        <v>1</v>
      </c>
      <c r="BH69" s="25">
        <v>2</v>
      </c>
      <c r="BI69" s="25">
        <v>1</v>
      </c>
      <c r="BJ69" s="25">
        <v>1</v>
      </c>
      <c r="BK69" s="2">
        <f t="shared" si="66"/>
        <v>1</v>
      </c>
      <c r="BL69" s="2">
        <f t="shared" si="67"/>
        <v>0.5</v>
      </c>
      <c r="BM69" s="2">
        <f t="shared" si="68"/>
        <v>2</v>
      </c>
      <c r="BN69" s="25"/>
      <c r="BO69" s="25"/>
      <c r="BP69" s="37">
        <f t="shared" si="44"/>
        <v>0</v>
      </c>
      <c r="BR69" s="37">
        <f t="shared" si="45"/>
        <v>22.5</v>
      </c>
      <c r="BU69" t="s">
        <v>65</v>
      </c>
      <c r="BV69" s="25">
        <v>2</v>
      </c>
      <c r="BW69" s="25">
        <v>10</v>
      </c>
      <c r="BX69" s="25">
        <v>2</v>
      </c>
      <c r="BY69" s="25">
        <v>4</v>
      </c>
      <c r="BZ69" s="25">
        <v>2</v>
      </c>
      <c r="CA69" s="25">
        <v>3</v>
      </c>
      <c r="CB69" s="2">
        <f t="shared" si="72"/>
        <v>2.5</v>
      </c>
      <c r="CC69" s="2">
        <f t="shared" si="73"/>
        <v>0.5</v>
      </c>
      <c r="CD69" s="2">
        <f t="shared" si="74"/>
        <v>3</v>
      </c>
      <c r="CE69" s="24" t="s">
        <v>179</v>
      </c>
    </row>
    <row r="70" spans="4:83" x14ac:dyDescent="0.25">
      <c r="D70">
        <v>10</v>
      </c>
      <c r="E70" s="24" t="s">
        <v>180</v>
      </c>
      <c r="F70" s="25">
        <v>8</v>
      </c>
      <c r="G70" s="25">
        <v>48</v>
      </c>
      <c r="H70" s="25">
        <v>8</v>
      </c>
      <c r="I70" s="25">
        <v>25</v>
      </c>
      <c r="J70" s="2">
        <f t="shared" si="49"/>
        <v>16.5</v>
      </c>
      <c r="K70" s="2">
        <f t="shared" si="50"/>
        <v>11.5</v>
      </c>
      <c r="L70" s="25"/>
      <c r="M70" s="25"/>
      <c r="N70" s="25"/>
      <c r="O70" s="25"/>
      <c r="P70" s="25"/>
      <c r="Q70" s="25"/>
      <c r="R70" s="2">
        <f t="shared" si="51"/>
        <v>0</v>
      </c>
      <c r="S70" s="2">
        <f t="shared" si="52"/>
        <v>0</v>
      </c>
      <c r="T70" s="2">
        <f t="shared" si="53"/>
        <v>0</v>
      </c>
      <c r="U70" s="25"/>
      <c r="V70" s="25"/>
      <c r="W70" s="25"/>
      <c r="X70" s="25"/>
      <c r="Y70" s="25"/>
      <c r="Z70" s="25"/>
      <c r="AA70" s="2">
        <f t="shared" si="54"/>
        <v>0</v>
      </c>
      <c r="AB70" s="2">
        <f t="shared" si="55"/>
        <v>0</v>
      </c>
      <c r="AC70" s="2">
        <f t="shared" si="56"/>
        <v>0</v>
      </c>
      <c r="AD70" s="25">
        <v>1</v>
      </c>
      <c r="AE70" s="25">
        <v>3</v>
      </c>
      <c r="AF70" s="25"/>
      <c r="AG70" s="25"/>
      <c r="AH70" s="25"/>
      <c r="AI70" s="25"/>
      <c r="AJ70" s="2">
        <f t="shared" si="57"/>
        <v>0</v>
      </c>
      <c r="AK70" s="2">
        <f t="shared" si="58"/>
        <v>0</v>
      </c>
      <c r="AL70" s="2">
        <f t="shared" si="59"/>
        <v>2</v>
      </c>
      <c r="AM70" s="25">
        <v>1</v>
      </c>
      <c r="AN70" s="25">
        <v>6</v>
      </c>
      <c r="AO70" s="25">
        <v>1</v>
      </c>
      <c r="AP70" s="25">
        <v>3</v>
      </c>
      <c r="AQ70" s="25">
        <v>1</v>
      </c>
      <c r="AR70" s="25">
        <v>1</v>
      </c>
      <c r="AS70" s="2">
        <f t="shared" si="60"/>
        <v>1</v>
      </c>
      <c r="AT70" s="2">
        <f t="shared" si="61"/>
        <v>1</v>
      </c>
      <c r="AU70" s="2">
        <f t="shared" si="62"/>
        <v>1.5</v>
      </c>
      <c r="AV70" s="25"/>
      <c r="AW70" s="25"/>
      <c r="AX70" s="25"/>
      <c r="AY70" s="25"/>
      <c r="AZ70" s="25"/>
      <c r="BA70" s="25"/>
      <c r="BB70" s="2">
        <f t="shared" si="63"/>
        <v>0</v>
      </c>
      <c r="BC70" s="2">
        <f t="shared" si="64"/>
        <v>0</v>
      </c>
      <c r="BD70" s="2">
        <f t="shared" si="65"/>
        <v>0</v>
      </c>
      <c r="BE70" s="25"/>
      <c r="BF70" s="25"/>
      <c r="BG70" s="25"/>
      <c r="BH70" s="25"/>
      <c r="BI70" s="25"/>
      <c r="BJ70" s="25"/>
      <c r="BK70" s="2">
        <f t="shared" si="66"/>
        <v>0</v>
      </c>
      <c r="BL70" s="2">
        <f t="shared" si="67"/>
        <v>0</v>
      </c>
      <c r="BM70" s="2">
        <f t="shared" si="68"/>
        <v>0</v>
      </c>
      <c r="BN70" s="25"/>
      <c r="BO70" s="25"/>
      <c r="BP70" s="37">
        <f t="shared" si="44"/>
        <v>0</v>
      </c>
      <c r="BR70" s="37">
        <f t="shared" si="45"/>
        <v>33.5</v>
      </c>
      <c r="BU70" t="s">
        <v>65</v>
      </c>
      <c r="BV70" s="25">
        <v>1</v>
      </c>
      <c r="BW70" s="25">
        <v>5</v>
      </c>
      <c r="BX70" s="25">
        <v>1</v>
      </c>
      <c r="BY70" s="25">
        <v>4</v>
      </c>
      <c r="BZ70" s="25">
        <v>1</v>
      </c>
      <c r="CA70" s="25">
        <v>3</v>
      </c>
      <c r="CB70" s="2">
        <f t="shared" si="72"/>
        <v>2</v>
      </c>
      <c r="CC70" s="2">
        <f t="shared" si="73"/>
        <v>0.5</v>
      </c>
      <c r="CD70" s="2">
        <f t="shared" si="74"/>
        <v>0.5</v>
      </c>
      <c r="CE70" s="24" t="s">
        <v>180</v>
      </c>
    </row>
    <row r="71" spans="4:83" x14ac:dyDescent="0.25">
      <c r="D71">
        <v>10</v>
      </c>
      <c r="E71" s="24" t="s">
        <v>181</v>
      </c>
      <c r="F71" s="25">
        <v>3</v>
      </c>
      <c r="G71" s="25">
        <v>14</v>
      </c>
      <c r="H71" s="25">
        <v>3</v>
      </c>
      <c r="I71" s="25">
        <v>7</v>
      </c>
      <c r="J71" s="2">
        <f t="shared" si="49"/>
        <v>5</v>
      </c>
      <c r="K71" s="2">
        <f t="shared" si="50"/>
        <v>3.5</v>
      </c>
      <c r="L71" s="25"/>
      <c r="M71" s="25"/>
      <c r="N71" s="25"/>
      <c r="O71" s="25"/>
      <c r="P71" s="25"/>
      <c r="Q71" s="25"/>
      <c r="R71" s="2">
        <f t="shared" si="51"/>
        <v>0</v>
      </c>
      <c r="S71" s="2">
        <f t="shared" si="52"/>
        <v>0</v>
      </c>
      <c r="T71" s="2">
        <f t="shared" si="53"/>
        <v>0</v>
      </c>
      <c r="U71" s="25"/>
      <c r="V71" s="25"/>
      <c r="W71" s="25"/>
      <c r="X71" s="25"/>
      <c r="Y71" s="25"/>
      <c r="Z71" s="25"/>
      <c r="AA71" s="2">
        <f t="shared" si="54"/>
        <v>0</v>
      </c>
      <c r="AB71" s="2">
        <f t="shared" si="55"/>
        <v>0</v>
      </c>
      <c r="AC71" s="2">
        <f t="shared" si="56"/>
        <v>0</v>
      </c>
      <c r="AD71" s="25">
        <v>5</v>
      </c>
      <c r="AE71" s="25">
        <v>14</v>
      </c>
      <c r="AF71" s="25">
        <v>2</v>
      </c>
      <c r="AG71" s="25">
        <v>4</v>
      </c>
      <c r="AH71" s="25"/>
      <c r="AI71" s="25"/>
      <c r="AJ71" s="2">
        <f t="shared" si="57"/>
        <v>0</v>
      </c>
      <c r="AK71" s="2">
        <f t="shared" si="58"/>
        <v>3</v>
      </c>
      <c r="AL71" s="2">
        <f t="shared" si="59"/>
        <v>6.5</v>
      </c>
      <c r="AM71" s="25">
        <v>4</v>
      </c>
      <c r="AN71" s="25">
        <v>25</v>
      </c>
      <c r="AO71" s="25">
        <v>4</v>
      </c>
      <c r="AP71" s="25">
        <v>12</v>
      </c>
      <c r="AQ71" s="25">
        <v>4</v>
      </c>
      <c r="AR71" s="25">
        <v>9</v>
      </c>
      <c r="AS71" s="2">
        <f t="shared" si="60"/>
        <v>6.5</v>
      </c>
      <c r="AT71" s="2">
        <f t="shared" si="61"/>
        <v>1.5</v>
      </c>
      <c r="AU71" s="2">
        <f t="shared" si="62"/>
        <v>6.5</v>
      </c>
      <c r="AV71" s="25"/>
      <c r="AW71" s="25"/>
      <c r="AX71" s="25"/>
      <c r="AY71" s="25"/>
      <c r="AZ71" s="25"/>
      <c r="BA71" s="25"/>
      <c r="BB71" s="2">
        <f t="shared" si="63"/>
        <v>0</v>
      </c>
      <c r="BC71" s="2">
        <f t="shared" si="64"/>
        <v>0</v>
      </c>
      <c r="BD71" s="2">
        <f t="shared" si="65"/>
        <v>0</v>
      </c>
      <c r="BE71" s="25"/>
      <c r="BF71" s="25"/>
      <c r="BG71" s="25"/>
      <c r="BH71" s="25"/>
      <c r="BI71" s="25"/>
      <c r="BJ71" s="25"/>
      <c r="BK71" s="2">
        <f t="shared" si="66"/>
        <v>0</v>
      </c>
      <c r="BL71" s="2">
        <f t="shared" si="67"/>
        <v>0</v>
      </c>
      <c r="BM71" s="2">
        <f t="shared" si="68"/>
        <v>0</v>
      </c>
      <c r="BN71" s="25"/>
      <c r="BO71" s="25"/>
      <c r="BP71" s="37">
        <f t="shared" si="44"/>
        <v>0</v>
      </c>
      <c r="BR71" s="37">
        <f t="shared" si="45"/>
        <v>32.5</v>
      </c>
      <c r="BU71" t="s">
        <v>65</v>
      </c>
      <c r="BV71" s="25">
        <v>1</v>
      </c>
      <c r="BW71" s="25">
        <v>5</v>
      </c>
      <c r="BX71" s="25">
        <v>1</v>
      </c>
      <c r="BY71" s="25">
        <v>4</v>
      </c>
      <c r="BZ71" s="25">
        <v>1</v>
      </c>
      <c r="CA71" s="25">
        <v>3</v>
      </c>
      <c r="CB71" s="2">
        <f t="shared" si="72"/>
        <v>2</v>
      </c>
      <c r="CC71" s="2">
        <f t="shared" si="73"/>
        <v>0.5</v>
      </c>
      <c r="CD71" s="2">
        <f t="shared" si="74"/>
        <v>0.5</v>
      </c>
      <c r="CE71" s="24" t="s">
        <v>181</v>
      </c>
    </row>
    <row r="72" spans="4:83" x14ac:dyDescent="0.25">
      <c r="D72">
        <v>10</v>
      </c>
      <c r="E72" s="24" t="s">
        <v>182</v>
      </c>
      <c r="F72" s="25"/>
      <c r="G72" s="25"/>
      <c r="H72" s="25"/>
      <c r="I72" s="25"/>
      <c r="J72" s="2">
        <f t="shared" si="49"/>
        <v>0</v>
      </c>
      <c r="K72" s="2">
        <f t="shared" si="50"/>
        <v>0</v>
      </c>
      <c r="L72" s="25">
        <v>11</v>
      </c>
      <c r="M72" s="25">
        <v>86</v>
      </c>
      <c r="N72" s="25">
        <v>10</v>
      </c>
      <c r="O72" s="25">
        <v>34</v>
      </c>
      <c r="P72" s="25">
        <v>2</v>
      </c>
      <c r="Q72" s="25">
        <v>2</v>
      </c>
      <c r="R72" s="2">
        <f t="shared" si="51"/>
        <v>2</v>
      </c>
      <c r="S72" s="2">
        <f t="shared" si="52"/>
        <v>20</v>
      </c>
      <c r="T72" s="2">
        <f t="shared" si="53"/>
        <v>26.5</v>
      </c>
      <c r="U72" s="25"/>
      <c r="V72" s="25"/>
      <c r="W72" s="25"/>
      <c r="X72" s="25"/>
      <c r="Y72" s="25"/>
      <c r="Z72" s="25"/>
      <c r="AA72" s="2">
        <f t="shared" si="54"/>
        <v>0</v>
      </c>
      <c r="AB72" s="2">
        <f t="shared" si="55"/>
        <v>0</v>
      </c>
      <c r="AC72" s="2">
        <f t="shared" si="56"/>
        <v>0</v>
      </c>
      <c r="AD72" s="25"/>
      <c r="AE72" s="25"/>
      <c r="AF72" s="25"/>
      <c r="AG72" s="25"/>
      <c r="AH72" s="25"/>
      <c r="AI72" s="25"/>
      <c r="AJ72" s="2">
        <f t="shared" si="57"/>
        <v>0</v>
      </c>
      <c r="AK72" s="2">
        <f t="shared" si="58"/>
        <v>0</v>
      </c>
      <c r="AL72" s="2">
        <f t="shared" si="59"/>
        <v>0</v>
      </c>
      <c r="AM72" s="25"/>
      <c r="AN72" s="25"/>
      <c r="AO72" s="25"/>
      <c r="AP72" s="25"/>
      <c r="AQ72" s="25"/>
      <c r="AR72" s="25"/>
      <c r="AS72" s="2">
        <f t="shared" si="60"/>
        <v>0</v>
      </c>
      <c r="AT72" s="2">
        <f t="shared" si="61"/>
        <v>0</v>
      </c>
      <c r="AU72" s="2">
        <f t="shared" si="62"/>
        <v>0</v>
      </c>
      <c r="AV72" s="25"/>
      <c r="AW72" s="25"/>
      <c r="AX72" s="25"/>
      <c r="AY72" s="25"/>
      <c r="AZ72" s="25"/>
      <c r="BA72" s="25"/>
      <c r="BB72" s="2">
        <f t="shared" si="63"/>
        <v>0</v>
      </c>
      <c r="BC72" s="2">
        <f t="shared" si="64"/>
        <v>0</v>
      </c>
      <c r="BD72" s="2">
        <f t="shared" si="65"/>
        <v>0</v>
      </c>
      <c r="BE72" s="25"/>
      <c r="BF72" s="25"/>
      <c r="BG72" s="25"/>
      <c r="BH72" s="25"/>
      <c r="BI72" s="25"/>
      <c r="BJ72" s="25"/>
      <c r="BK72" s="2">
        <f t="shared" si="66"/>
        <v>0</v>
      </c>
      <c r="BL72" s="2">
        <f t="shared" si="67"/>
        <v>0</v>
      </c>
      <c r="BM72" s="2">
        <f t="shared" si="68"/>
        <v>0</v>
      </c>
      <c r="BN72" s="25"/>
      <c r="BO72" s="25"/>
      <c r="BP72" s="37">
        <f t="shared" si="44"/>
        <v>0</v>
      </c>
      <c r="BR72" s="37">
        <f t="shared" si="45"/>
        <v>48.5</v>
      </c>
      <c r="BU72" t="s">
        <v>63</v>
      </c>
      <c r="BV72" s="25">
        <v>1</v>
      </c>
      <c r="BW72" s="25">
        <v>8</v>
      </c>
      <c r="BX72" s="25">
        <v>1</v>
      </c>
      <c r="BY72" s="25">
        <v>4</v>
      </c>
      <c r="BZ72" s="25">
        <v>1</v>
      </c>
      <c r="CA72" s="25">
        <v>4</v>
      </c>
      <c r="CB72" s="2">
        <f t="shared" si="72"/>
        <v>2.5</v>
      </c>
      <c r="CC72" s="2">
        <f t="shared" si="73"/>
        <v>0</v>
      </c>
      <c r="CD72" s="2">
        <f t="shared" si="74"/>
        <v>2</v>
      </c>
      <c r="CE72" s="24" t="s">
        <v>182</v>
      </c>
    </row>
    <row r="73" spans="4:83" x14ac:dyDescent="0.25">
      <c r="D73">
        <v>0</v>
      </c>
      <c r="E73" s="24" t="s">
        <v>183</v>
      </c>
      <c r="F73" s="25"/>
      <c r="G73" s="25"/>
      <c r="H73" s="25"/>
      <c r="I73" s="25"/>
      <c r="J73" s="2">
        <f t="shared" ref="J73:J86" si="75">((H73+I73)/2)</f>
        <v>0</v>
      </c>
      <c r="K73" s="2">
        <f t="shared" ref="K73:K86" si="76">((F73+G73)/2)-(+J73)</f>
        <v>0</v>
      </c>
      <c r="L73" s="25">
        <v>2</v>
      </c>
      <c r="M73" s="25">
        <v>17</v>
      </c>
      <c r="N73" s="25">
        <v>2</v>
      </c>
      <c r="O73" s="25">
        <v>8</v>
      </c>
      <c r="P73" s="25">
        <v>2</v>
      </c>
      <c r="Q73" s="25">
        <v>6</v>
      </c>
      <c r="R73" s="2">
        <f t="shared" ref="R73:R86" si="77">(P73+Q73)/2</f>
        <v>4</v>
      </c>
      <c r="S73" s="2">
        <f t="shared" ref="S73:S86" si="78">((N73+O73)/2)-R73</f>
        <v>1</v>
      </c>
      <c r="T73" s="2">
        <f t="shared" ref="T73:T86" si="79">((L73+M73)/2)-(R73+S73)</f>
        <v>4.5</v>
      </c>
      <c r="U73" s="25"/>
      <c r="V73" s="25"/>
      <c r="W73" s="25"/>
      <c r="X73" s="25"/>
      <c r="Y73" s="25"/>
      <c r="Z73" s="25"/>
      <c r="AA73" s="2">
        <f t="shared" ref="AA73:AA86" si="80">(Y73+Z73)/2</f>
        <v>0</v>
      </c>
      <c r="AB73" s="2">
        <f t="shared" ref="AB73:AB86" si="81">((W73+X73)/2)-AA73</f>
        <v>0</v>
      </c>
      <c r="AC73" s="2">
        <f t="shared" ref="AC73:AC86" si="82">((U73+V73)/2)-(AA73+AB73)</f>
        <v>0</v>
      </c>
      <c r="AD73" s="25">
        <v>5</v>
      </c>
      <c r="AE73" s="25">
        <v>24</v>
      </c>
      <c r="AF73" s="25">
        <v>4</v>
      </c>
      <c r="AG73" s="25">
        <v>17</v>
      </c>
      <c r="AH73" s="25">
        <v>4</v>
      </c>
      <c r="AI73" s="25">
        <v>13</v>
      </c>
      <c r="AJ73" s="2">
        <f t="shared" ref="AJ73:AJ86" si="83">(AH73+AI73)/2</f>
        <v>8.5</v>
      </c>
      <c r="AK73" s="2">
        <f t="shared" ref="AK73:AK86" si="84">((AF73+AG73)/2)-AJ73</f>
        <v>2</v>
      </c>
      <c r="AL73" s="2">
        <f t="shared" ref="AL73:AL86" si="85">((AD73+AE73)/2)-(AJ73+AK73)</f>
        <v>4</v>
      </c>
      <c r="AM73" s="25"/>
      <c r="AN73" s="25"/>
      <c r="AO73" s="25"/>
      <c r="AP73" s="25"/>
      <c r="AQ73" s="25"/>
      <c r="AR73" s="25"/>
      <c r="AS73" s="2">
        <f t="shared" ref="AS73:AS86" si="86">(AQ73+AR73)/2</f>
        <v>0</v>
      </c>
      <c r="AT73" s="2">
        <f t="shared" ref="AT73:AT86" si="87">((AO73+AP73)/2)-AS73</f>
        <v>0</v>
      </c>
      <c r="AU73" s="2">
        <f t="shared" ref="AU73:AU86" si="88">((AM73+AN73)/2)-(AS73+AT73)</f>
        <v>0</v>
      </c>
      <c r="AV73" s="25"/>
      <c r="AW73" s="25"/>
      <c r="AX73" s="25"/>
      <c r="AY73" s="25"/>
      <c r="AZ73" s="25"/>
      <c r="BA73" s="25"/>
      <c r="BB73" s="2">
        <f t="shared" ref="BB73:BB86" si="89">(AZ73+BA73)/2</f>
        <v>0</v>
      </c>
      <c r="BC73" s="2">
        <f t="shared" ref="BC73:BC86" si="90">((AX73+AY73)/2)-BB73</f>
        <v>0</v>
      </c>
      <c r="BD73" s="2">
        <f t="shared" ref="BD73:BD86" si="91">((AV73+AW73)/2)-(BB73+BC73)</f>
        <v>0</v>
      </c>
      <c r="BE73" s="25"/>
      <c r="BF73" s="25"/>
      <c r="BG73" s="25"/>
      <c r="BH73" s="25"/>
      <c r="BI73" s="25"/>
      <c r="BJ73" s="25"/>
      <c r="BK73" s="2">
        <f t="shared" ref="BK73:BK86" si="92">(BI73+BJ73)/2</f>
        <v>0</v>
      </c>
      <c r="BL73" s="2">
        <f t="shared" ref="BL73:BL86" si="93">((BG73+BH73)/2)-BK73</f>
        <v>0</v>
      </c>
      <c r="BM73" s="2">
        <f t="shared" ref="BM73:BM86" si="94">((BE73+BF73)/2)-(BK73+BL73)</f>
        <v>0</v>
      </c>
      <c r="BN73" s="25"/>
      <c r="BO73" s="25"/>
      <c r="BP73" s="37">
        <f t="shared" si="44"/>
        <v>0</v>
      </c>
      <c r="BR73" s="37">
        <f t="shared" si="45"/>
        <v>24</v>
      </c>
      <c r="BV73" s="25"/>
      <c r="BW73" s="25"/>
      <c r="BX73" s="25"/>
      <c r="BY73" s="25"/>
      <c r="BZ73" s="25"/>
      <c r="CA73" s="25"/>
      <c r="CB73" s="2">
        <f t="shared" si="72"/>
        <v>0</v>
      </c>
      <c r="CC73" s="2">
        <f t="shared" si="73"/>
        <v>0</v>
      </c>
      <c r="CD73" s="2">
        <f t="shared" si="74"/>
        <v>0</v>
      </c>
      <c r="CE73" s="24" t="s">
        <v>183</v>
      </c>
    </row>
    <row r="74" spans="4:83" x14ac:dyDescent="0.25">
      <c r="D74">
        <v>10</v>
      </c>
      <c r="E74" s="24" t="s">
        <v>184</v>
      </c>
      <c r="F74" s="25">
        <v>3</v>
      </c>
      <c r="G74" s="25">
        <v>15</v>
      </c>
      <c r="H74" s="25">
        <v>3</v>
      </c>
      <c r="I74" s="25">
        <v>8</v>
      </c>
      <c r="J74" s="2">
        <f t="shared" si="75"/>
        <v>5.5</v>
      </c>
      <c r="K74" s="2">
        <f t="shared" si="76"/>
        <v>3.5</v>
      </c>
      <c r="L74" s="25"/>
      <c r="M74" s="25"/>
      <c r="N74" s="25"/>
      <c r="O74" s="25"/>
      <c r="P74" s="25"/>
      <c r="Q74" s="25"/>
      <c r="R74" s="2">
        <f t="shared" si="77"/>
        <v>0</v>
      </c>
      <c r="S74" s="2">
        <f t="shared" si="78"/>
        <v>0</v>
      </c>
      <c r="T74" s="2">
        <f t="shared" si="79"/>
        <v>0</v>
      </c>
      <c r="U74" s="25"/>
      <c r="V74" s="25"/>
      <c r="W74" s="25"/>
      <c r="X74" s="25"/>
      <c r="Y74" s="25"/>
      <c r="Z74" s="25"/>
      <c r="AA74" s="2">
        <f t="shared" si="80"/>
        <v>0</v>
      </c>
      <c r="AB74" s="2">
        <f t="shared" si="81"/>
        <v>0</v>
      </c>
      <c r="AC74" s="2">
        <f t="shared" si="82"/>
        <v>0</v>
      </c>
      <c r="AD74" s="25">
        <v>2</v>
      </c>
      <c r="AE74" s="25">
        <v>9</v>
      </c>
      <c r="AF74" s="25">
        <v>1</v>
      </c>
      <c r="AG74" s="25">
        <v>3</v>
      </c>
      <c r="AH74" s="25">
        <v>1</v>
      </c>
      <c r="AI74" s="25">
        <v>1</v>
      </c>
      <c r="AJ74" s="2">
        <f t="shared" si="83"/>
        <v>1</v>
      </c>
      <c r="AK74" s="2">
        <f t="shared" si="84"/>
        <v>1</v>
      </c>
      <c r="AL74" s="2">
        <f t="shared" si="85"/>
        <v>3.5</v>
      </c>
      <c r="AM74" s="25">
        <v>1</v>
      </c>
      <c r="AN74" s="25">
        <v>5</v>
      </c>
      <c r="AO74" s="25">
        <v>1</v>
      </c>
      <c r="AP74" s="25">
        <v>2</v>
      </c>
      <c r="AQ74" s="25">
        <v>1</v>
      </c>
      <c r="AR74" s="25">
        <v>2</v>
      </c>
      <c r="AS74" s="2">
        <f t="shared" si="86"/>
        <v>1.5</v>
      </c>
      <c r="AT74" s="2">
        <f t="shared" si="87"/>
        <v>0</v>
      </c>
      <c r="AU74" s="2">
        <f t="shared" si="88"/>
        <v>1.5</v>
      </c>
      <c r="AV74" s="25"/>
      <c r="AW74" s="25"/>
      <c r="AX74" s="25"/>
      <c r="AY74" s="25"/>
      <c r="AZ74" s="25"/>
      <c r="BA74" s="25"/>
      <c r="BB74" s="2">
        <f t="shared" si="89"/>
        <v>0</v>
      </c>
      <c r="BC74" s="2">
        <f t="shared" si="90"/>
        <v>0</v>
      </c>
      <c r="BD74" s="2">
        <f t="shared" si="91"/>
        <v>0</v>
      </c>
      <c r="BE74" s="25">
        <v>1</v>
      </c>
      <c r="BF74" s="25">
        <v>4</v>
      </c>
      <c r="BG74" s="25">
        <v>1</v>
      </c>
      <c r="BH74" s="25">
        <v>2</v>
      </c>
      <c r="BI74" s="25">
        <v>1</v>
      </c>
      <c r="BJ74" s="25">
        <v>1</v>
      </c>
      <c r="BK74" s="2">
        <f t="shared" si="92"/>
        <v>1</v>
      </c>
      <c r="BL74" s="2">
        <f t="shared" si="93"/>
        <v>0.5</v>
      </c>
      <c r="BM74" s="2">
        <f t="shared" si="94"/>
        <v>1</v>
      </c>
      <c r="BN74" s="25"/>
      <c r="BO74" s="25"/>
      <c r="BP74" s="37">
        <f t="shared" si="44"/>
        <v>0</v>
      </c>
      <c r="BR74" s="37">
        <f t="shared" si="45"/>
        <v>20</v>
      </c>
      <c r="BU74" t="s">
        <v>63</v>
      </c>
      <c r="BV74" s="25">
        <v>1</v>
      </c>
      <c r="BW74" s="25">
        <v>6</v>
      </c>
      <c r="BX74" s="25">
        <v>1</v>
      </c>
      <c r="BY74" s="25">
        <v>2</v>
      </c>
      <c r="BZ74" s="25">
        <v>1</v>
      </c>
      <c r="CA74" s="25">
        <v>2</v>
      </c>
      <c r="CB74" s="2">
        <f t="shared" si="72"/>
        <v>1.5</v>
      </c>
      <c r="CC74" s="2">
        <f t="shared" si="73"/>
        <v>0</v>
      </c>
      <c r="CD74" s="2">
        <f t="shared" si="74"/>
        <v>2</v>
      </c>
      <c r="CE74" s="24" t="s">
        <v>184</v>
      </c>
    </row>
    <row r="75" spans="4:83" x14ac:dyDescent="0.25">
      <c r="D75">
        <v>10</v>
      </c>
      <c r="E75" s="24" t="s">
        <v>185</v>
      </c>
      <c r="F75" s="25"/>
      <c r="G75" s="25"/>
      <c r="H75" s="25"/>
      <c r="I75" s="25"/>
      <c r="J75" s="2">
        <f t="shared" si="75"/>
        <v>0</v>
      </c>
      <c r="K75" s="2">
        <f t="shared" si="76"/>
        <v>0</v>
      </c>
      <c r="L75" s="25"/>
      <c r="M75" s="25"/>
      <c r="N75" s="25"/>
      <c r="O75" s="25"/>
      <c r="P75" s="25"/>
      <c r="Q75" s="25"/>
      <c r="R75" s="2">
        <f t="shared" si="77"/>
        <v>0</v>
      </c>
      <c r="S75" s="2">
        <f t="shared" si="78"/>
        <v>0</v>
      </c>
      <c r="T75" s="2">
        <f t="shared" si="79"/>
        <v>0</v>
      </c>
      <c r="U75" s="25">
        <v>6</v>
      </c>
      <c r="V75" s="25">
        <v>23</v>
      </c>
      <c r="W75" s="25">
        <v>3</v>
      </c>
      <c r="X75" s="25">
        <v>3</v>
      </c>
      <c r="Y75" s="25"/>
      <c r="Z75" s="25"/>
      <c r="AA75" s="2">
        <f t="shared" si="80"/>
        <v>0</v>
      </c>
      <c r="AB75" s="2">
        <f t="shared" si="81"/>
        <v>3</v>
      </c>
      <c r="AC75" s="2">
        <f t="shared" si="82"/>
        <v>11.5</v>
      </c>
      <c r="AD75" s="25"/>
      <c r="AE75" s="25"/>
      <c r="AF75" s="25"/>
      <c r="AG75" s="25"/>
      <c r="AH75" s="25"/>
      <c r="AI75" s="25"/>
      <c r="AJ75" s="2">
        <f t="shared" si="83"/>
        <v>0</v>
      </c>
      <c r="AK75" s="2">
        <f t="shared" si="84"/>
        <v>0</v>
      </c>
      <c r="AL75" s="2">
        <f t="shared" si="85"/>
        <v>0</v>
      </c>
      <c r="AM75" s="25">
        <v>2</v>
      </c>
      <c r="AN75" s="25">
        <v>5</v>
      </c>
      <c r="AO75" s="25">
        <v>1</v>
      </c>
      <c r="AP75" s="25">
        <v>2</v>
      </c>
      <c r="AQ75" s="25">
        <v>1</v>
      </c>
      <c r="AR75" s="25">
        <v>1</v>
      </c>
      <c r="AS75" s="2">
        <f t="shared" si="86"/>
        <v>1</v>
      </c>
      <c r="AT75" s="2">
        <f t="shared" si="87"/>
        <v>0.5</v>
      </c>
      <c r="AU75" s="2">
        <f t="shared" si="88"/>
        <v>2</v>
      </c>
      <c r="AV75" s="25"/>
      <c r="AW75" s="25"/>
      <c r="AX75" s="25"/>
      <c r="AY75" s="25"/>
      <c r="AZ75" s="25"/>
      <c r="BA75" s="25"/>
      <c r="BB75" s="2">
        <f t="shared" si="89"/>
        <v>0</v>
      </c>
      <c r="BC75" s="2">
        <f t="shared" si="90"/>
        <v>0</v>
      </c>
      <c r="BD75" s="2">
        <f t="shared" si="91"/>
        <v>0</v>
      </c>
      <c r="BE75" s="25"/>
      <c r="BF75" s="25"/>
      <c r="BG75" s="25"/>
      <c r="BH75" s="25"/>
      <c r="BI75" s="25"/>
      <c r="BJ75" s="25"/>
      <c r="BK75" s="2">
        <f t="shared" si="92"/>
        <v>0</v>
      </c>
      <c r="BL75" s="2">
        <f t="shared" si="93"/>
        <v>0</v>
      </c>
      <c r="BM75" s="2">
        <f t="shared" si="94"/>
        <v>0</v>
      </c>
      <c r="BN75" s="25"/>
      <c r="BO75" s="25"/>
      <c r="BP75" s="37">
        <f t="shared" si="44"/>
        <v>0</v>
      </c>
      <c r="BR75" s="37">
        <f t="shared" si="45"/>
        <v>18</v>
      </c>
      <c r="BU75" t="s">
        <v>63</v>
      </c>
      <c r="BV75" s="25">
        <v>1</v>
      </c>
      <c r="BW75" s="25">
        <v>7</v>
      </c>
      <c r="BX75" s="25">
        <v>1</v>
      </c>
      <c r="BY75" s="25">
        <v>3</v>
      </c>
      <c r="BZ75" s="25">
        <v>1</v>
      </c>
      <c r="CA75" s="25">
        <v>2</v>
      </c>
      <c r="CB75" s="2">
        <f t="shared" si="72"/>
        <v>1.5</v>
      </c>
      <c r="CC75" s="2">
        <f t="shared" si="73"/>
        <v>0.5</v>
      </c>
      <c r="CD75" s="2">
        <f t="shared" si="74"/>
        <v>2</v>
      </c>
      <c r="CE75" s="24" t="s">
        <v>185</v>
      </c>
    </row>
    <row r="76" spans="4:83" x14ac:dyDescent="0.25">
      <c r="D76">
        <v>10</v>
      </c>
      <c r="E76" s="24" t="s">
        <v>186</v>
      </c>
      <c r="F76" s="25">
        <v>4</v>
      </c>
      <c r="G76" s="25">
        <v>22</v>
      </c>
      <c r="H76" s="25">
        <v>3</v>
      </c>
      <c r="I76" s="25">
        <v>9</v>
      </c>
      <c r="J76" s="2">
        <f t="shared" si="75"/>
        <v>6</v>
      </c>
      <c r="K76" s="2">
        <f t="shared" si="76"/>
        <v>7</v>
      </c>
      <c r="L76" s="25"/>
      <c r="M76" s="25"/>
      <c r="N76" s="25"/>
      <c r="O76" s="25"/>
      <c r="P76" s="25"/>
      <c r="Q76" s="25"/>
      <c r="R76" s="2">
        <f t="shared" si="77"/>
        <v>0</v>
      </c>
      <c r="S76" s="2">
        <f t="shared" si="78"/>
        <v>0</v>
      </c>
      <c r="T76" s="2">
        <f t="shared" si="79"/>
        <v>0</v>
      </c>
      <c r="U76" s="25">
        <v>1</v>
      </c>
      <c r="V76" s="25">
        <v>6</v>
      </c>
      <c r="W76" s="25">
        <v>1</v>
      </c>
      <c r="X76" s="25">
        <v>5</v>
      </c>
      <c r="Y76" s="25">
        <v>1</v>
      </c>
      <c r="Z76" s="25">
        <v>4</v>
      </c>
      <c r="AA76" s="2">
        <f t="shared" si="80"/>
        <v>2.5</v>
      </c>
      <c r="AB76" s="2">
        <f t="shared" si="81"/>
        <v>0.5</v>
      </c>
      <c r="AC76" s="2">
        <f t="shared" si="82"/>
        <v>0.5</v>
      </c>
      <c r="AD76" s="25">
        <v>5</v>
      </c>
      <c r="AE76" s="25">
        <v>16</v>
      </c>
      <c r="AF76" s="25">
        <v>2</v>
      </c>
      <c r="AG76" s="25">
        <v>5</v>
      </c>
      <c r="AH76" s="25">
        <v>2</v>
      </c>
      <c r="AI76" s="25">
        <v>4</v>
      </c>
      <c r="AJ76" s="2">
        <f t="shared" si="83"/>
        <v>3</v>
      </c>
      <c r="AK76" s="2">
        <f t="shared" si="84"/>
        <v>0.5</v>
      </c>
      <c r="AL76" s="2">
        <f t="shared" si="85"/>
        <v>7</v>
      </c>
      <c r="AM76" s="25"/>
      <c r="AN76" s="25"/>
      <c r="AO76" s="25"/>
      <c r="AP76" s="25"/>
      <c r="AQ76" s="25"/>
      <c r="AR76" s="25"/>
      <c r="AS76" s="2">
        <f t="shared" si="86"/>
        <v>0</v>
      </c>
      <c r="AT76" s="2">
        <f t="shared" si="87"/>
        <v>0</v>
      </c>
      <c r="AU76" s="2">
        <f t="shared" si="88"/>
        <v>0</v>
      </c>
      <c r="AV76" s="25"/>
      <c r="AW76" s="25"/>
      <c r="AX76" s="25"/>
      <c r="AY76" s="25"/>
      <c r="AZ76" s="25"/>
      <c r="BA76" s="25"/>
      <c r="BB76" s="2">
        <f t="shared" si="89"/>
        <v>0</v>
      </c>
      <c r="BC76" s="2">
        <f t="shared" si="90"/>
        <v>0</v>
      </c>
      <c r="BD76" s="2">
        <f t="shared" si="91"/>
        <v>0</v>
      </c>
      <c r="BE76" s="25"/>
      <c r="BF76" s="25"/>
      <c r="BG76" s="25"/>
      <c r="BH76" s="25"/>
      <c r="BI76" s="25"/>
      <c r="BJ76" s="25"/>
      <c r="BK76" s="2">
        <f t="shared" si="92"/>
        <v>0</v>
      </c>
      <c r="BL76" s="2">
        <f t="shared" si="93"/>
        <v>0</v>
      </c>
      <c r="BM76" s="2">
        <f t="shared" si="94"/>
        <v>0</v>
      </c>
      <c r="BN76" s="25"/>
      <c r="BO76" s="25"/>
      <c r="BP76" s="37">
        <f t="shared" ref="BP76:BP117" si="95">((BN76+BO76)/2)</f>
        <v>0</v>
      </c>
      <c r="BR76" s="37">
        <f t="shared" ref="BR76:BR115" si="96">+J76+K76+R76+S76+T76+AA76+AB76+AC76+AJ76+AK76+AL76+AS76+AT76+AU76+BB76+BC76+BD76+BK76+BL76+BM76+BP76</f>
        <v>27</v>
      </c>
      <c r="BU76" t="s">
        <v>65</v>
      </c>
      <c r="BV76" s="25">
        <v>1</v>
      </c>
      <c r="BW76" s="25">
        <v>4</v>
      </c>
      <c r="BX76" s="25">
        <v>1</v>
      </c>
      <c r="BY76" s="25">
        <v>2</v>
      </c>
      <c r="BZ76" s="25">
        <v>1</v>
      </c>
      <c r="CA76" s="25">
        <v>1</v>
      </c>
      <c r="CB76" s="2">
        <f t="shared" si="72"/>
        <v>1</v>
      </c>
      <c r="CC76" s="2">
        <f t="shared" si="73"/>
        <v>0.5</v>
      </c>
      <c r="CD76" s="2">
        <f t="shared" si="74"/>
        <v>1</v>
      </c>
      <c r="CE76" s="24" t="s">
        <v>186</v>
      </c>
    </row>
    <row r="77" spans="4:83" x14ac:dyDescent="0.25">
      <c r="D77">
        <v>0</v>
      </c>
      <c r="E77" s="24" t="s">
        <v>187</v>
      </c>
      <c r="F77" s="25">
        <v>6</v>
      </c>
      <c r="G77" s="25">
        <v>32</v>
      </c>
      <c r="H77" s="25">
        <v>6</v>
      </c>
      <c r="I77" s="25">
        <v>19</v>
      </c>
      <c r="J77" s="2">
        <f t="shared" si="75"/>
        <v>12.5</v>
      </c>
      <c r="K77" s="2">
        <f t="shared" si="76"/>
        <v>6.5</v>
      </c>
      <c r="L77" s="25"/>
      <c r="M77" s="25"/>
      <c r="N77" s="25"/>
      <c r="O77" s="25"/>
      <c r="P77" s="25"/>
      <c r="Q77" s="25"/>
      <c r="R77" s="2">
        <f t="shared" si="77"/>
        <v>0</v>
      </c>
      <c r="S77" s="2">
        <f t="shared" si="78"/>
        <v>0</v>
      </c>
      <c r="T77" s="2">
        <f t="shared" si="79"/>
        <v>0</v>
      </c>
      <c r="U77" s="25"/>
      <c r="V77" s="25"/>
      <c r="W77" s="25"/>
      <c r="X77" s="25"/>
      <c r="Y77" s="25"/>
      <c r="Z77" s="25"/>
      <c r="AA77" s="2">
        <f t="shared" si="80"/>
        <v>0</v>
      </c>
      <c r="AB77" s="2">
        <f t="shared" si="81"/>
        <v>0</v>
      </c>
      <c r="AC77" s="2">
        <f t="shared" si="82"/>
        <v>0</v>
      </c>
      <c r="AD77" s="25"/>
      <c r="AE77" s="25"/>
      <c r="AF77" s="25"/>
      <c r="AG77" s="25"/>
      <c r="AH77" s="25"/>
      <c r="AI77" s="25"/>
      <c r="AJ77" s="2">
        <f t="shared" si="83"/>
        <v>0</v>
      </c>
      <c r="AK77" s="2">
        <f t="shared" si="84"/>
        <v>0</v>
      </c>
      <c r="AL77" s="2">
        <f t="shared" si="85"/>
        <v>0</v>
      </c>
      <c r="AM77" s="25"/>
      <c r="AN77" s="25"/>
      <c r="AO77" s="25"/>
      <c r="AP77" s="25"/>
      <c r="AQ77" s="25"/>
      <c r="AR77" s="25"/>
      <c r="AS77" s="2">
        <f t="shared" si="86"/>
        <v>0</v>
      </c>
      <c r="AT77" s="2">
        <f t="shared" si="87"/>
        <v>0</v>
      </c>
      <c r="AU77" s="2">
        <f t="shared" si="88"/>
        <v>0</v>
      </c>
      <c r="AV77" s="25"/>
      <c r="AW77" s="25"/>
      <c r="AX77" s="25"/>
      <c r="AY77" s="25"/>
      <c r="AZ77" s="25"/>
      <c r="BA77" s="25"/>
      <c r="BB77" s="2">
        <f t="shared" si="89"/>
        <v>0</v>
      </c>
      <c r="BC77" s="2">
        <f t="shared" si="90"/>
        <v>0</v>
      </c>
      <c r="BD77" s="2">
        <f t="shared" si="91"/>
        <v>0</v>
      </c>
      <c r="BE77" s="25">
        <v>3</v>
      </c>
      <c r="BF77" s="25">
        <v>18</v>
      </c>
      <c r="BG77" s="25">
        <v>3</v>
      </c>
      <c r="BH77" s="25">
        <v>9</v>
      </c>
      <c r="BI77" s="25">
        <v>3</v>
      </c>
      <c r="BJ77" s="25">
        <v>5</v>
      </c>
      <c r="BK77" s="2">
        <f t="shared" si="92"/>
        <v>4</v>
      </c>
      <c r="BL77" s="2">
        <f t="shared" si="93"/>
        <v>2</v>
      </c>
      <c r="BM77" s="2">
        <f t="shared" si="94"/>
        <v>4.5</v>
      </c>
      <c r="BN77" s="25"/>
      <c r="BO77" s="25"/>
      <c r="BP77" s="37">
        <f t="shared" si="95"/>
        <v>0</v>
      </c>
      <c r="BR77" s="37">
        <f t="shared" si="96"/>
        <v>29.5</v>
      </c>
      <c r="BV77" s="25"/>
      <c r="BW77" s="25"/>
      <c r="BX77" s="25"/>
      <c r="BY77" s="25"/>
      <c r="BZ77" s="25"/>
      <c r="CA77" s="25"/>
      <c r="CB77" s="2">
        <f t="shared" si="72"/>
        <v>0</v>
      </c>
      <c r="CC77" s="2">
        <f t="shared" si="73"/>
        <v>0</v>
      </c>
      <c r="CD77" s="2">
        <f t="shared" si="74"/>
        <v>0</v>
      </c>
      <c r="CE77" s="24" t="s">
        <v>187</v>
      </c>
    </row>
    <row r="78" spans="4:83" x14ac:dyDescent="0.25">
      <c r="D78">
        <v>10</v>
      </c>
      <c r="E78" s="24" t="s">
        <v>188</v>
      </c>
      <c r="F78" s="25">
        <v>4</v>
      </c>
      <c r="G78" s="25">
        <v>21</v>
      </c>
      <c r="H78" s="25">
        <v>4</v>
      </c>
      <c r="I78" s="25">
        <v>11</v>
      </c>
      <c r="J78" s="2">
        <f t="shared" si="75"/>
        <v>7.5</v>
      </c>
      <c r="K78" s="2">
        <f t="shared" si="76"/>
        <v>5</v>
      </c>
      <c r="L78" s="25"/>
      <c r="M78" s="25"/>
      <c r="N78" s="25"/>
      <c r="O78" s="25"/>
      <c r="P78" s="25"/>
      <c r="Q78" s="25"/>
      <c r="R78" s="2">
        <f t="shared" si="77"/>
        <v>0</v>
      </c>
      <c r="S78" s="2">
        <f t="shared" si="78"/>
        <v>0</v>
      </c>
      <c r="T78" s="2">
        <f t="shared" si="79"/>
        <v>0</v>
      </c>
      <c r="U78" s="25"/>
      <c r="V78" s="25"/>
      <c r="W78" s="25"/>
      <c r="X78" s="25"/>
      <c r="Y78" s="25"/>
      <c r="Z78" s="25"/>
      <c r="AA78" s="2">
        <f t="shared" si="80"/>
        <v>0</v>
      </c>
      <c r="AB78" s="2">
        <f t="shared" si="81"/>
        <v>0</v>
      </c>
      <c r="AC78" s="2">
        <f t="shared" si="82"/>
        <v>0</v>
      </c>
      <c r="AD78" s="25"/>
      <c r="AE78" s="25"/>
      <c r="AF78" s="25"/>
      <c r="AG78" s="25"/>
      <c r="AH78" s="25"/>
      <c r="AI78" s="25"/>
      <c r="AJ78" s="2">
        <f t="shared" si="83"/>
        <v>0</v>
      </c>
      <c r="AK78" s="2">
        <f t="shared" si="84"/>
        <v>0</v>
      </c>
      <c r="AL78" s="2">
        <f t="shared" si="85"/>
        <v>0</v>
      </c>
      <c r="AM78" s="25">
        <v>2</v>
      </c>
      <c r="AN78" s="25">
        <v>6</v>
      </c>
      <c r="AO78" s="25">
        <v>1</v>
      </c>
      <c r="AP78" s="25">
        <v>2</v>
      </c>
      <c r="AQ78" s="25">
        <v>1</v>
      </c>
      <c r="AR78" s="25">
        <v>2</v>
      </c>
      <c r="AS78" s="2">
        <f t="shared" si="86"/>
        <v>1.5</v>
      </c>
      <c r="AT78" s="2">
        <f t="shared" si="87"/>
        <v>0</v>
      </c>
      <c r="AU78" s="2">
        <f t="shared" si="88"/>
        <v>2.5</v>
      </c>
      <c r="AV78" s="25"/>
      <c r="AW78" s="25"/>
      <c r="AX78" s="25"/>
      <c r="AY78" s="25"/>
      <c r="AZ78" s="25"/>
      <c r="BA78" s="25"/>
      <c r="BB78" s="2">
        <f t="shared" si="89"/>
        <v>0</v>
      </c>
      <c r="BC78" s="2">
        <f t="shared" si="90"/>
        <v>0</v>
      </c>
      <c r="BD78" s="2">
        <f t="shared" si="91"/>
        <v>0</v>
      </c>
      <c r="BE78" s="25">
        <v>3</v>
      </c>
      <c r="BF78" s="25">
        <v>23</v>
      </c>
      <c r="BG78" s="25">
        <v>3</v>
      </c>
      <c r="BH78" s="25">
        <v>9</v>
      </c>
      <c r="BI78" s="25">
        <v>3</v>
      </c>
      <c r="BJ78" s="25">
        <v>6</v>
      </c>
      <c r="BK78" s="2">
        <f t="shared" si="92"/>
        <v>4.5</v>
      </c>
      <c r="BL78" s="2">
        <f t="shared" si="93"/>
        <v>1.5</v>
      </c>
      <c r="BM78" s="2">
        <f t="shared" si="94"/>
        <v>7</v>
      </c>
      <c r="BN78" s="25"/>
      <c r="BO78" s="25"/>
      <c r="BP78" s="37">
        <f t="shared" si="95"/>
        <v>0</v>
      </c>
      <c r="BR78" s="37">
        <f t="shared" si="96"/>
        <v>29.5</v>
      </c>
      <c r="BU78" t="s">
        <v>65</v>
      </c>
      <c r="BV78" s="25">
        <v>1</v>
      </c>
      <c r="BW78" s="25">
        <v>4</v>
      </c>
      <c r="BX78" s="25">
        <v>1</v>
      </c>
      <c r="BY78" s="25">
        <v>1</v>
      </c>
      <c r="BZ78" s="25">
        <v>1</v>
      </c>
      <c r="CA78" s="25">
        <v>1</v>
      </c>
      <c r="CB78" s="2">
        <f t="shared" si="72"/>
        <v>1</v>
      </c>
      <c r="CC78" s="2">
        <f t="shared" si="73"/>
        <v>0</v>
      </c>
      <c r="CD78" s="2">
        <f t="shared" si="74"/>
        <v>1.5</v>
      </c>
      <c r="CE78" s="24" t="s">
        <v>188</v>
      </c>
    </row>
    <row r="79" spans="4:83" x14ac:dyDescent="0.25">
      <c r="D79">
        <v>10</v>
      </c>
      <c r="E79" s="24" t="s">
        <v>190</v>
      </c>
      <c r="F79" s="25"/>
      <c r="G79" s="25"/>
      <c r="H79" s="25"/>
      <c r="I79" s="25"/>
      <c r="J79" s="2">
        <f t="shared" si="75"/>
        <v>0</v>
      </c>
      <c r="K79" s="2">
        <f t="shared" si="76"/>
        <v>0</v>
      </c>
      <c r="L79" s="25"/>
      <c r="M79" s="25"/>
      <c r="N79" s="25"/>
      <c r="O79" s="25"/>
      <c r="P79" s="25"/>
      <c r="Q79" s="25"/>
      <c r="R79" s="2">
        <f t="shared" si="77"/>
        <v>0</v>
      </c>
      <c r="S79" s="2">
        <f t="shared" si="78"/>
        <v>0</v>
      </c>
      <c r="T79" s="2">
        <f t="shared" si="79"/>
        <v>0</v>
      </c>
      <c r="U79" s="25">
        <v>2</v>
      </c>
      <c r="V79" s="25">
        <v>13</v>
      </c>
      <c r="W79" s="25">
        <v>2</v>
      </c>
      <c r="X79" s="25">
        <v>8</v>
      </c>
      <c r="Y79" s="25">
        <v>2</v>
      </c>
      <c r="Z79" s="25">
        <v>7</v>
      </c>
      <c r="AA79" s="2">
        <f t="shared" si="80"/>
        <v>4.5</v>
      </c>
      <c r="AB79" s="2">
        <f t="shared" si="81"/>
        <v>0.5</v>
      </c>
      <c r="AC79" s="2">
        <f t="shared" si="82"/>
        <v>2.5</v>
      </c>
      <c r="AD79" s="25">
        <v>5</v>
      </c>
      <c r="AE79" s="25">
        <v>21</v>
      </c>
      <c r="AF79" s="25">
        <v>2</v>
      </c>
      <c r="AG79" s="25">
        <v>3</v>
      </c>
      <c r="AH79" s="25"/>
      <c r="AI79" s="25"/>
      <c r="AJ79" s="2">
        <f t="shared" si="83"/>
        <v>0</v>
      </c>
      <c r="AK79" s="2">
        <f t="shared" si="84"/>
        <v>2.5</v>
      </c>
      <c r="AL79" s="2">
        <f t="shared" si="85"/>
        <v>10.5</v>
      </c>
      <c r="AM79" s="25"/>
      <c r="AN79" s="25"/>
      <c r="AO79" s="25"/>
      <c r="AP79" s="25"/>
      <c r="AQ79" s="25"/>
      <c r="AR79" s="25"/>
      <c r="AS79" s="2">
        <f t="shared" si="86"/>
        <v>0</v>
      </c>
      <c r="AT79" s="2">
        <f t="shared" si="87"/>
        <v>0</v>
      </c>
      <c r="AU79" s="2">
        <f t="shared" si="88"/>
        <v>0</v>
      </c>
      <c r="AV79" s="25"/>
      <c r="AW79" s="25"/>
      <c r="AX79" s="25"/>
      <c r="AY79" s="25"/>
      <c r="AZ79" s="25"/>
      <c r="BA79" s="25"/>
      <c r="BB79" s="2">
        <f t="shared" si="89"/>
        <v>0</v>
      </c>
      <c r="BC79" s="2">
        <f t="shared" si="90"/>
        <v>0</v>
      </c>
      <c r="BD79" s="2">
        <f t="shared" si="91"/>
        <v>0</v>
      </c>
      <c r="BE79" s="25">
        <v>4</v>
      </c>
      <c r="BF79" s="25">
        <v>20</v>
      </c>
      <c r="BG79" s="25">
        <v>4</v>
      </c>
      <c r="BH79" s="25">
        <v>9</v>
      </c>
      <c r="BI79" s="25">
        <v>4</v>
      </c>
      <c r="BJ79" s="25">
        <v>9</v>
      </c>
      <c r="BK79" s="2">
        <f t="shared" si="92"/>
        <v>6.5</v>
      </c>
      <c r="BL79" s="2">
        <f t="shared" si="93"/>
        <v>0</v>
      </c>
      <c r="BM79" s="2">
        <f t="shared" si="94"/>
        <v>5.5</v>
      </c>
      <c r="BN79" s="25"/>
      <c r="BO79" s="25"/>
      <c r="BP79" s="37">
        <f t="shared" si="95"/>
        <v>0</v>
      </c>
      <c r="BR79" s="37">
        <f t="shared" si="96"/>
        <v>32.5</v>
      </c>
      <c r="BU79" t="s">
        <v>63</v>
      </c>
      <c r="BV79" s="25">
        <v>1</v>
      </c>
      <c r="BW79" s="25">
        <v>8</v>
      </c>
      <c r="BX79" s="25">
        <v>1</v>
      </c>
      <c r="BY79" s="25">
        <v>5</v>
      </c>
      <c r="BZ79" s="25">
        <v>1</v>
      </c>
      <c r="CA79" s="25">
        <v>4</v>
      </c>
      <c r="CB79" s="2">
        <f t="shared" si="72"/>
        <v>2.5</v>
      </c>
      <c r="CC79" s="2">
        <f t="shared" si="73"/>
        <v>0.5</v>
      </c>
      <c r="CD79" s="2">
        <f t="shared" si="74"/>
        <v>1.5</v>
      </c>
      <c r="CE79" s="24" t="s">
        <v>190</v>
      </c>
    </row>
    <row r="80" spans="4:83" x14ac:dyDescent="0.25">
      <c r="D80">
        <v>10</v>
      </c>
      <c r="E80" s="24" t="s">
        <v>191</v>
      </c>
      <c r="F80" s="25">
        <v>1</v>
      </c>
      <c r="G80" s="25">
        <v>5</v>
      </c>
      <c r="H80" s="25">
        <v>1</v>
      </c>
      <c r="I80" s="25">
        <v>3</v>
      </c>
      <c r="J80" s="2">
        <f t="shared" si="75"/>
        <v>2</v>
      </c>
      <c r="K80" s="2">
        <f t="shared" si="76"/>
        <v>1</v>
      </c>
      <c r="L80" s="25"/>
      <c r="M80" s="25"/>
      <c r="N80" s="25"/>
      <c r="O80" s="25"/>
      <c r="P80" s="25"/>
      <c r="Q80" s="25"/>
      <c r="R80" s="2">
        <f t="shared" si="77"/>
        <v>0</v>
      </c>
      <c r="S80" s="2">
        <f t="shared" si="78"/>
        <v>0</v>
      </c>
      <c r="T80" s="2">
        <f t="shared" si="79"/>
        <v>0</v>
      </c>
      <c r="U80" s="25">
        <v>13</v>
      </c>
      <c r="V80" s="25">
        <v>88</v>
      </c>
      <c r="W80" s="25">
        <v>12</v>
      </c>
      <c r="X80" s="25">
        <v>57</v>
      </c>
      <c r="Y80" s="25">
        <v>11</v>
      </c>
      <c r="Z80" s="25">
        <v>46</v>
      </c>
      <c r="AA80" s="2">
        <f t="shared" si="80"/>
        <v>28.5</v>
      </c>
      <c r="AB80" s="2">
        <f t="shared" si="81"/>
        <v>6</v>
      </c>
      <c r="AC80" s="2">
        <f t="shared" si="82"/>
        <v>16</v>
      </c>
      <c r="AD80" s="25">
        <v>1</v>
      </c>
      <c r="AE80" s="25">
        <v>7</v>
      </c>
      <c r="AF80" s="25">
        <v>1</v>
      </c>
      <c r="AG80" s="25">
        <v>6</v>
      </c>
      <c r="AH80" s="25">
        <v>1</v>
      </c>
      <c r="AI80" s="25">
        <v>4</v>
      </c>
      <c r="AJ80" s="2">
        <f t="shared" si="83"/>
        <v>2.5</v>
      </c>
      <c r="AK80" s="2">
        <f t="shared" si="84"/>
        <v>1</v>
      </c>
      <c r="AL80" s="2">
        <f t="shared" si="85"/>
        <v>0.5</v>
      </c>
      <c r="AM80" s="25"/>
      <c r="AN80" s="25"/>
      <c r="AO80" s="25"/>
      <c r="AP80" s="25"/>
      <c r="AQ80" s="25"/>
      <c r="AR80" s="25"/>
      <c r="AS80" s="2">
        <f t="shared" si="86"/>
        <v>0</v>
      </c>
      <c r="AT80" s="2">
        <f t="shared" si="87"/>
        <v>0</v>
      </c>
      <c r="AU80" s="2">
        <f t="shared" si="88"/>
        <v>0</v>
      </c>
      <c r="AV80" s="25"/>
      <c r="AW80" s="25"/>
      <c r="AX80" s="25"/>
      <c r="AY80" s="25"/>
      <c r="AZ80" s="25"/>
      <c r="BA80" s="25"/>
      <c r="BB80" s="2">
        <f t="shared" si="89"/>
        <v>0</v>
      </c>
      <c r="BC80" s="2">
        <f t="shared" si="90"/>
        <v>0</v>
      </c>
      <c r="BD80" s="2">
        <f t="shared" si="91"/>
        <v>0</v>
      </c>
      <c r="BE80" s="25"/>
      <c r="BF80" s="25"/>
      <c r="BG80" s="25"/>
      <c r="BH80" s="25"/>
      <c r="BI80" s="25"/>
      <c r="BJ80" s="25"/>
      <c r="BK80" s="2">
        <f t="shared" si="92"/>
        <v>0</v>
      </c>
      <c r="BL80" s="2">
        <f t="shared" si="93"/>
        <v>0</v>
      </c>
      <c r="BM80" s="2">
        <f t="shared" si="94"/>
        <v>0</v>
      </c>
      <c r="BN80" s="25"/>
      <c r="BO80" s="25"/>
      <c r="BP80" s="37">
        <f t="shared" si="95"/>
        <v>0</v>
      </c>
      <c r="BR80" s="37">
        <f t="shared" si="96"/>
        <v>57.5</v>
      </c>
      <c r="BU80" t="s">
        <v>63</v>
      </c>
      <c r="BV80" s="25">
        <v>1</v>
      </c>
      <c r="BW80" s="25">
        <v>9</v>
      </c>
      <c r="BX80" s="25">
        <v>1</v>
      </c>
      <c r="BY80" s="25">
        <v>7</v>
      </c>
      <c r="BZ80" s="25">
        <v>1</v>
      </c>
      <c r="CA80" s="25">
        <v>6</v>
      </c>
      <c r="CB80" s="2">
        <f t="shared" si="72"/>
        <v>3.5</v>
      </c>
      <c r="CC80" s="2">
        <f t="shared" si="73"/>
        <v>0.5</v>
      </c>
      <c r="CD80" s="2">
        <f t="shared" si="74"/>
        <v>1</v>
      </c>
      <c r="CE80" s="24" t="s">
        <v>191</v>
      </c>
    </row>
    <row r="81" spans="4:83" x14ac:dyDescent="0.25">
      <c r="D81">
        <v>10</v>
      </c>
      <c r="E81" s="24" t="s">
        <v>192</v>
      </c>
      <c r="F81" s="25"/>
      <c r="G81" s="25"/>
      <c r="H81" s="25"/>
      <c r="I81" s="25"/>
      <c r="J81" s="2">
        <f t="shared" si="75"/>
        <v>0</v>
      </c>
      <c r="K81" s="2">
        <f t="shared" si="76"/>
        <v>0</v>
      </c>
      <c r="L81" s="25"/>
      <c r="M81" s="25"/>
      <c r="N81" s="25"/>
      <c r="O81" s="25"/>
      <c r="P81" s="25"/>
      <c r="Q81" s="25"/>
      <c r="R81" s="2">
        <f t="shared" si="77"/>
        <v>0</v>
      </c>
      <c r="S81" s="2">
        <f t="shared" si="78"/>
        <v>0</v>
      </c>
      <c r="T81" s="2">
        <f t="shared" si="79"/>
        <v>0</v>
      </c>
      <c r="U81" s="25"/>
      <c r="V81" s="25"/>
      <c r="W81" s="25"/>
      <c r="X81" s="25"/>
      <c r="Y81" s="25"/>
      <c r="Z81" s="25"/>
      <c r="AA81" s="2">
        <f t="shared" si="80"/>
        <v>0</v>
      </c>
      <c r="AB81" s="2">
        <f t="shared" si="81"/>
        <v>0</v>
      </c>
      <c r="AC81" s="2">
        <f t="shared" si="82"/>
        <v>0</v>
      </c>
      <c r="AD81" s="25"/>
      <c r="AE81" s="25"/>
      <c r="AF81" s="25"/>
      <c r="AG81" s="25"/>
      <c r="AH81" s="25"/>
      <c r="AI81" s="25"/>
      <c r="AJ81" s="2">
        <f t="shared" si="83"/>
        <v>0</v>
      </c>
      <c r="AK81" s="2">
        <f t="shared" si="84"/>
        <v>0</v>
      </c>
      <c r="AL81" s="2">
        <f t="shared" si="85"/>
        <v>0</v>
      </c>
      <c r="AM81" s="25">
        <v>3</v>
      </c>
      <c r="AN81" s="25">
        <v>8</v>
      </c>
      <c r="AO81" s="25">
        <v>1</v>
      </c>
      <c r="AP81" s="25">
        <v>1</v>
      </c>
      <c r="AQ81" s="25"/>
      <c r="AR81" s="25"/>
      <c r="AS81" s="2">
        <f t="shared" si="86"/>
        <v>0</v>
      </c>
      <c r="AT81" s="2">
        <f t="shared" si="87"/>
        <v>1</v>
      </c>
      <c r="AU81" s="2">
        <f t="shared" si="88"/>
        <v>4.5</v>
      </c>
      <c r="AV81" s="25"/>
      <c r="AW81" s="25"/>
      <c r="AX81" s="25"/>
      <c r="AY81" s="25"/>
      <c r="AZ81" s="25"/>
      <c r="BA81" s="25"/>
      <c r="BB81" s="2">
        <f t="shared" si="89"/>
        <v>0</v>
      </c>
      <c r="BC81" s="2">
        <f t="shared" si="90"/>
        <v>0</v>
      </c>
      <c r="BD81" s="2">
        <f t="shared" si="91"/>
        <v>0</v>
      </c>
      <c r="BE81" s="25">
        <v>3</v>
      </c>
      <c r="BF81" s="25">
        <v>13</v>
      </c>
      <c r="BG81" s="25">
        <v>1</v>
      </c>
      <c r="BH81" s="25">
        <v>1</v>
      </c>
      <c r="BI81" s="25"/>
      <c r="BJ81" s="25"/>
      <c r="BK81" s="2">
        <f t="shared" si="92"/>
        <v>0</v>
      </c>
      <c r="BL81" s="2">
        <f t="shared" si="93"/>
        <v>1</v>
      </c>
      <c r="BM81" s="2">
        <f t="shared" si="94"/>
        <v>7</v>
      </c>
      <c r="BN81" s="25"/>
      <c r="BO81" s="25"/>
      <c r="BP81" s="37">
        <f t="shared" si="95"/>
        <v>0</v>
      </c>
      <c r="BR81" s="37">
        <f t="shared" si="96"/>
        <v>13.5</v>
      </c>
      <c r="BU81" t="s">
        <v>65</v>
      </c>
      <c r="BV81" s="25">
        <v>1</v>
      </c>
      <c r="BW81" s="25">
        <v>3</v>
      </c>
      <c r="BX81" s="25">
        <v>1</v>
      </c>
      <c r="BY81" s="25">
        <v>1</v>
      </c>
      <c r="BZ81" s="25"/>
      <c r="CA81" s="25"/>
      <c r="CB81" s="2">
        <f t="shared" si="72"/>
        <v>0</v>
      </c>
      <c r="CC81" s="2">
        <f t="shared" si="73"/>
        <v>1</v>
      </c>
      <c r="CD81" s="2">
        <f t="shared" si="74"/>
        <v>1</v>
      </c>
      <c r="CE81" s="24" t="s">
        <v>192</v>
      </c>
    </row>
    <row r="82" spans="4:83" x14ac:dyDescent="0.25">
      <c r="D82">
        <v>10</v>
      </c>
      <c r="E82" s="24" t="s">
        <v>193</v>
      </c>
      <c r="F82" s="25">
        <v>3</v>
      </c>
      <c r="G82" s="25">
        <v>16</v>
      </c>
      <c r="H82" s="25">
        <v>3</v>
      </c>
      <c r="I82" s="25">
        <v>7</v>
      </c>
      <c r="J82" s="2">
        <f t="shared" si="75"/>
        <v>5</v>
      </c>
      <c r="K82" s="2">
        <f t="shared" si="76"/>
        <v>4.5</v>
      </c>
      <c r="L82" s="25"/>
      <c r="M82" s="25"/>
      <c r="N82" s="25"/>
      <c r="O82" s="25"/>
      <c r="P82" s="25"/>
      <c r="Q82" s="25"/>
      <c r="R82" s="2">
        <f t="shared" si="77"/>
        <v>0</v>
      </c>
      <c r="S82" s="2">
        <f t="shared" si="78"/>
        <v>0</v>
      </c>
      <c r="T82" s="2">
        <f t="shared" si="79"/>
        <v>0</v>
      </c>
      <c r="U82" s="25">
        <v>1</v>
      </c>
      <c r="V82" s="25">
        <v>5</v>
      </c>
      <c r="W82" s="25">
        <v>1</v>
      </c>
      <c r="X82" s="25">
        <v>3</v>
      </c>
      <c r="Y82" s="25">
        <v>1</v>
      </c>
      <c r="Z82" s="25">
        <v>2</v>
      </c>
      <c r="AA82" s="2">
        <f t="shared" si="80"/>
        <v>1.5</v>
      </c>
      <c r="AB82" s="2">
        <f t="shared" si="81"/>
        <v>0.5</v>
      </c>
      <c r="AC82" s="2">
        <f t="shared" si="82"/>
        <v>1</v>
      </c>
      <c r="AD82" s="25"/>
      <c r="AE82" s="25"/>
      <c r="AF82" s="25"/>
      <c r="AG82" s="25"/>
      <c r="AH82" s="25"/>
      <c r="AI82" s="25"/>
      <c r="AJ82" s="2">
        <f t="shared" si="83"/>
        <v>0</v>
      </c>
      <c r="AK82" s="2">
        <f t="shared" si="84"/>
        <v>0</v>
      </c>
      <c r="AL82" s="2">
        <f t="shared" si="85"/>
        <v>0</v>
      </c>
      <c r="AM82" s="25">
        <v>5</v>
      </c>
      <c r="AN82" s="25">
        <v>24</v>
      </c>
      <c r="AO82" s="25">
        <v>4</v>
      </c>
      <c r="AP82" s="25">
        <v>16</v>
      </c>
      <c r="AQ82" s="25">
        <v>4</v>
      </c>
      <c r="AR82" s="25">
        <v>12</v>
      </c>
      <c r="AS82" s="2">
        <f t="shared" si="86"/>
        <v>8</v>
      </c>
      <c r="AT82" s="2">
        <f t="shared" si="87"/>
        <v>2</v>
      </c>
      <c r="AU82" s="2">
        <f t="shared" si="88"/>
        <v>4.5</v>
      </c>
      <c r="AV82" s="25"/>
      <c r="AW82" s="25"/>
      <c r="AX82" s="25"/>
      <c r="AY82" s="25"/>
      <c r="AZ82" s="25"/>
      <c r="BA82" s="25"/>
      <c r="BB82" s="2">
        <f t="shared" si="89"/>
        <v>0</v>
      </c>
      <c r="BC82" s="2">
        <f t="shared" si="90"/>
        <v>0</v>
      </c>
      <c r="BD82" s="2">
        <f t="shared" si="91"/>
        <v>0</v>
      </c>
      <c r="BE82" s="25">
        <v>4</v>
      </c>
      <c r="BF82" s="25">
        <v>13</v>
      </c>
      <c r="BG82" s="25">
        <v>4</v>
      </c>
      <c r="BH82" s="25">
        <v>6</v>
      </c>
      <c r="BI82" s="25">
        <v>4</v>
      </c>
      <c r="BJ82" s="25">
        <v>5</v>
      </c>
      <c r="BK82" s="2">
        <f t="shared" si="92"/>
        <v>4.5</v>
      </c>
      <c r="BL82" s="2">
        <f t="shared" si="93"/>
        <v>0.5</v>
      </c>
      <c r="BM82" s="2">
        <f t="shared" si="94"/>
        <v>3.5</v>
      </c>
      <c r="BN82" s="25"/>
      <c r="BO82" s="25"/>
      <c r="BP82" s="37">
        <f t="shared" si="95"/>
        <v>0</v>
      </c>
      <c r="BR82" s="37">
        <f t="shared" si="96"/>
        <v>35.5</v>
      </c>
      <c r="BU82" t="s">
        <v>65</v>
      </c>
      <c r="BV82" s="25">
        <v>1</v>
      </c>
      <c r="BW82" s="25">
        <v>7</v>
      </c>
      <c r="BX82" s="25">
        <v>1</v>
      </c>
      <c r="BY82" s="25">
        <v>4</v>
      </c>
      <c r="BZ82" s="25">
        <v>1</v>
      </c>
      <c r="CA82" s="25">
        <v>3</v>
      </c>
      <c r="CB82" s="2">
        <f t="shared" si="72"/>
        <v>2</v>
      </c>
      <c r="CC82" s="2">
        <f t="shared" si="73"/>
        <v>0.5</v>
      </c>
      <c r="CD82" s="2">
        <f t="shared" si="74"/>
        <v>1.5</v>
      </c>
      <c r="CE82" s="24" t="s">
        <v>193</v>
      </c>
    </row>
    <row r="83" spans="4:83" x14ac:dyDescent="0.25">
      <c r="D83">
        <v>20</v>
      </c>
      <c r="E83" s="24" t="s">
        <v>194</v>
      </c>
      <c r="F83" s="25"/>
      <c r="G83" s="25"/>
      <c r="H83" s="25"/>
      <c r="I83" s="25"/>
      <c r="J83" s="2">
        <f t="shared" si="75"/>
        <v>0</v>
      </c>
      <c r="K83" s="2">
        <f t="shared" si="76"/>
        <v>0</v>
      </c>
      <c r="L83" s="25"/>
      <c r="M83" s="25"/>
      <c r="N83" s="25"/>
      <c r="O83" s="25"/>
      <c r="P83" s="25"/>
      <c r="Q83" s="25"/>
      <c r="R83" s="2">
        <f t="shared" si="77"/>
        <v>0</v>
      </c>
      <c r="S83" s="2">
        <f t="shared" si="78"/>
        <v>0</v>
      </c>
      <c r="T83" s="2">
        <f t="shared" si="79"/>
        <v>0</v>
      </c>
      <c r="U83" s="25"/>
      <c r="V83" s="25"/>
      <c r="W83" s="25"/>
      <c r="X83" s="25"/>
      <c r="Y83" s="25"/>
      <c r="Z83" s="25"/>
      <c r="AA83" s="2">
        <f t="shared" si="80"/>
        <v>0</v>
      </c>
      <c r="AB83" s="2">
        <f t="shared" si="81"/>
        <v>0</v>
      </c>
      <c r="AC83" s="2">
        <f t="shared" si="82"/>
        <v>0</v>
      </c>
      <c r="AD83" s="25"/>
      <c r="AE83" s="25"/>
      <c r="AF83" s="25"/>
      <c r="AG83" s="25"/>
      <c r="AH83" s="25"/>
      <c r="AI83" s="25"/>
      <c r="AJ83" s="2">
        <f t="shared" si="83"/>
        <v>0</v>
      </c>
      <c r="AK83" s="2">
        <f t="shared" si="84"/>
        <v>0</v>
      </c>
      <c r="AL83" s="2">
        <f t="shared" si="85"/>
        <v>0</v>
      </c>
      <c r="AM83" s="25"/>
      <c r="AN83" s="25"/>
      <c r="AO83" s="25"/>
      <c r="AP83" s="25"/>
      <c r="AQ83" s="25"/>
      <c r="AR83" s="25"/>
      <c r="AS83" s="2">
        <f t="shared" si="86"/>
        <v>0</v>
      </c>
      <c r="AT83" s="2">
        <f t="shared" si="87"/>
        <v>0</v>
      </c>
      <c r="AU83" s="2">
        <f t="shared" si="88"/>
        <v>0</v>
      </c>
      <c r="AV83" s="25"/>
      <c r="AW83" s="25"/>
      <c r="AX83" s="25"/>
      <c r="AY83" s="25"/>
      <c r="AZ83" s="25"/>
      <c r="BA83" s="25"/>
      <c r="BB83" s="2">
        <f t="shared" si="89"/>
        <v>0</v>
      </c>
      <c r="BC83" s="2">
        <f t="shared" si="90"/>
        <v>0</v>
      </c>
      <c r="BD83" s="2">
        <f t="shared" si="91"/>
        <v>0</v>
      </c>
      <c r="BE83" s="25">
        <v>1</v>
      </c>
      <c r="BF83" s="25">
        <v>4</v>
      </c>
      <c r="BG83" s="25">
        <v>1</v>
      </c>
      <c r="BH83" s="25">
        <v>3</v>
      </c>
      <c r="BI83" s="25">
        <v>1</v>
      </c>
      <c r="BJ83" s="25">
        <v>2</v>
      </c>
      <c r="BK83" s="2">
        <f t="shared" si="92"/>
        <v>1.5</v>
      </c>
      <c r="BL83" s="2">
        <f t="shared" si="93"/>
        <v>0.5</v>
      </c>
      <c r="BM83" s="2">
        <f t="shared" si="94"/>
        <v>0.5</v>
      </c>
      <c r="BN83" s="25"/>
      <c r="BO83" s="25"/>
      <c r="BP83" s="37">
        <f t="shared" si="95"/>
        <v>0</v>
      </c>
      <c r="BR83" s="37">
        <f t="shared" si="96"/>
        <v>2.5</v>
      </c>
      <c r="BU83" t="s">
        <v>203</v>
      </c>
      <c r="BV83" s="25">
        <v>2</v>
      </c>
      <c r="BW83" s="25">
        <v>5</v>
      </c>
      <c r="BX83" s="25">
        <v>1</v>
      </c>
      <c r="BY83" s="25">
        <v>1</v>
      </c>
      <c r="BZ83" s="25"/>
      <c r="CA83" s="25"/>
      <c r="CB83" s="2">
        <f t="shared" si="72"/>
        <v>0</v>
      </c>
      <c r="CC83" s="2">
        <f t="shared" si="73"/>
        <v>1</v>
      </c>
      <c r="CD83" s="2">
        <f t="shared" si="74"/>
        <v>2.5</v>
      </c>
      <c r="CE83" s="24" t="s">
        <v>194</v>
      </c>
    </row>
    <row r="84" spans="4:83" x14ac:dyDescent="0.25">
      <c r="D84">
        <v>10</v>
      </c>
      <c r="E84" s="24" t="s">
        <v>195</v>
      </c>
      <c r="F84" s="25">
        <v>1</v>
      </c>
      <c r="G84" s="25">
        <v>5</v>
      </c>
      <c r="H84" s="25">
        <v>1</v>
      </c>
      <c r="I84" s="25">
        <v>2</v>
      </c>
      <c r="J84" s="2">
        <f t="shared" si="75"/>
        <v>1.5</v>
      </c>
      <c r="K84" s="2">
        <f t="shared" si="76"/>
        <v>1.5</v>
      </c>
      <c r="L84" s="25"/>
      <c r="M84" s="25"/>
      <c r="N84" s="25"/>
      <c r="O84" s="25"/>
      <c r="P84" s="25"/>
      <c r="Q84" s="25"/>
      <c r="R84" s="2">
        <f t="shared" si="77"/>
        <v>0</v>
      </c>
      <c r="S84" s="2">
        <f t="shared" si="78"/>
        <v>0</v>
      </c>
      <c r="T84" s="2">
        <f t="shared" si="79"/>
        <v>0</v>
      </c>
      <c r="U84" s="25"/>
      <c r="V84" s="25"/>
      <c r="W84" s="25"/>
      <c r="X84" s="25"/>
      <c r="Y84" s="25"/>
      <c r="Z84" s="25"/>
      <c r="AA84" s="2">
        <f t="shared" si="80"/>
        <v>0</v>
      </c>
      <c r="AB84" s="2">
        <f t="shared" si="81"/>
        <v>0</v>
      </c>
      <c r="AC84" s="2">
        <f t="shared" si="82"/>
        <v>0</v>
      </c>
      <c r="AD84" s="25">
        <v>6</v>
      </c>
      <c r="AE84" s="25">
        <v>11</v>
      </c>
      <c r="AF84" s="25">
        <v>1</v>
      </c>
      <c r="AG84" s="25">
        <v>1</v>
      </c>
      <c r="AH84" s="25"/>
      <c r="AI84" s="25"/>
      <c r="AJ84" s="2">
        <f t="shared" si="83"/>
        <v>0</v>
      </c>
      <c r="AK84" s="2">
        <f t="shared" si="84"/>
        <v>1</v>
      </c>
      <c r="AL84" s="2">
        <f t="shared" si="85"/>
        <v>7.5</v>
      </c>
      <c r="AM84" s="25">
        <v>3</v>
      </c>
      <c r="AN84" s="25">
        <v>13</v>
      </c>
      <c r="AO84" s="25">
        <v>3</v>
      </c>
      <c r="AP84" s="25">
        <v>5</v>
      </c>
      <c r="AQ84" s="25">
        <v>2</v>
      </c>
      <c r="AR84" s="25">
        <v>3</v>
      </c>
      <c r="AS84" s="2">
        <f t="shared" si="86"/>
        <v>2.5</v>
      </c>
      <c r="AT84" s="2">
        <f t="shared" si="87"/>
        <v>1.5</v>
      </c>
      <c r="AU84" s="2">
        <f t="shared" si="88"/>
        <v>4</v>
      </c>
      <c r="AV84" s="25">
        <v>1</v>
      </c>
      <c r="AW84" s="25">
        <v>3</v>
      </c>
      <c r="AX84" s="25"/>
      <c r="AY84" s="25"/>
      <c r="AZ84" s="25"/>
      <c r="BA84" s="25"/>
      <c r="BB84" s="2">
        <f t="shared" si="89"/>
        <v>0</v>
      </c>
      <c r="BC84" s="2">
        <f t="shared" si="90"/>
        <v>0</v>
      </c>
      <c r="BD84" s="2">
        <f t="shared" si="91"/>
        <v>2</v>
      </c>
      <c r="BE84" s="25">
        <v>3</v>
      </c>
      <c r="BF84" s="25">
        <v>17</v>
      </c>
      <c r="BG84" s="25">
        <v>3</v>
      </c>
      <c r="BH84" s="25">
        <v>11</v>
      </c>
      <c r="BI84" s="25">
        <v>3</v>
      </c>
      <c r="BJ84" s="25">
        <v>9</v>
      </c>
      <c r="BK84" s="2">
        <f t="shared" si="92"/>
        <v>6</v>
      </c>
      <c r="BL84" s="2">
        <f t="shared" si="93"/>
        <v>1</v>
      </c>
      <c r="BM84" s="2">
        <f t="shared" si="94"/>
        <v>3</v>
      </c>
      <c r="BN84" s="25"/>
      <c r="BO84" s="25"/>
      <c r="BP84" s="37">
        <f t="shared" si="95"/>
        <v>0</v>
      </c>
      <c r="BR84" s="37">
        <f t="shared" si="96"/>
        <v>31.5</v>
      </c>
      <c r="BU84" t="s">
        <v>64</v>
      </c>
      <c r="BV84" s="25">
        <v>1</v>
      </c>
      <c r="BW84" s="25">
        <v>4</v>
      </c>
      <c r="BX84" s="25">
        <v>1</v>
      </c>
      <c r="BY84" s="25">
        <v>3</v>
      </c>
      <c r="BZ84" s="25">
        <v>1</v>
      </c>
      <c r="CA84" s="25">
        <v>1</v>
      </c>
      <c r="CB84" s="2">
        <f t="shared" si="72"/>
        <v>1</v>
      </c>
      <c r="CC84" s="2">
        <f t="shared" si="73"/>
        <v>1</v>
      </c>
      <c r="CD84" s="2">
        <f t="shared" si="74"/>
        <v>0.5</v>
      </c>
      <c r="CE84" s="24" t="s">
        <v>195</v>
      </c>
    </row>
    <row r="85" spans="4:83" x14ac:dyDescent="0.25">
      <c r="D85">
        <v>10</v>
      </c>
      <c r="E85" s="24" t="s">
        <v>196</v>
      </c>
      <c r="F85" s="25">
        <v>1</v>
      </c>
      <c r="G85" s="25">
        <v>3</v>
      </c>
      <c r="H85" s="25"/>
      <c r="I85" s="25"/>
      <c r="J85" s="2">
        <f t="shared" si="75"/>
        <v>0</v>
      </c>
      <c r="K85" s="2">
        <f t="shared" si="76"/>
        <v>2</v>
      </c>
      <c r="L85" s="25">
        <v>1</v>
      </c>
      <c r="M85" s="25">
        <v>3</v>
      </c>
      <c r="N85" s="25">
        <v>1</v>
      </c>
      <c r="O85" s="25">
        <v>1</v>
      </c>
      <c r="P85" s="25"/>
      <c r="Q85" s="25"/>
      <c r="R85" s="2">
        <f t="shared" si="77"/>
        <v>0</v>
      </c>
      <c r="S85" s="2">
        <f t="shared" si="78"/>
        <v>1</v>
      </c>
      <c r="T85" s="2">
        <f t="shared" si="79"/>
        <v>1</v>
      </c>
      <c r="U85" s="25"/>
      <c r="V85" s="25"/>
      <c r="W85" s="25"/>
      <c r="X85" s="25"/>
      <c r="Y85" s="25"/>
      <c r="Z85" s="25"/>
      <c r="AA85" s="2">
        <f t="shared" si="80"/>
        <v>0</v>
      </c>
      <c r="AB85" s="2">
        <f t="shared" si="81"/>
        <v>0</v>
      </c>
      <c r="AC85" s="2">
        <f t="shared" si="82"/>
        <v>0</v>
      </c>
      <c r="AD85" s="25">
        <v>1</v>
      </c>
      <c r="AE85" s="25">
        <v>1</v>
      </c>
      <c r="AF85" s="25"/>
      <c r="AG85" s="25"/>
      <c r="AH85" s="25"/>
      <c r="AI85" s="25"/>
      <c r="AJ85" s="2">
        <f t="shared" si="83"/>
        <v>0</v>
      </c>
      <c r="AK85" s="2">
        <f t="shared" si="84"/>
        <v>0</v>
      </c>
      <c r="AL85" s="2">
        <f t="shared" si="85"/>
        <v>1</v>
      </c>
      <c r="AM85" s="25">
        <v>2</v>
      </c>
      <c r="AN85" s="25">
        <v>2</v>
      </c>
      <c r="AO85" s="25"/>
      <c r="AP85" s="25"/>
      <c r="AQ85" s="25"/>
      <c r="AR85" s="25"/>
      <c r="AS85" s="2">
        <f t="shared" si="86"/>
        <v>0</v>
      </c>
      <c r="AT85" s="2">
        <f t="shared" si="87"/>
        <v>0</v>
      </c>
      <c r="AU85" s="2">
        <f t="shared" si="88"/>
        <v>2</v>
      </c>
      <c r="AV85" s="25"/>
      <c r="AW85" s="25"/>
      <c r="AX85" s="25"/>
      <c r="AY85" s="25"/>
      <c r="AZ85" s="25"/>
      <c r="BA85" s="25"/>
      <c r="BB85" s="2">
        <f t="shared" si="89"/>
        <v>0</v>
      </c>
      <c r="BC85" s="2">
        <f t="shared" si="90"/>
        <v>0</v>
      </c>
      <c r="BD85" s="2">
        <f t="shared" si="91"/>
        <v>0</v>
      </c>
      <c r="BE85" s="25">
        <v>7</v>
      </c>
      <c r="BF85" s="25">
        <v>34</v>
      </c>
      <c r="BG85" s="25">
        <v>6</v>
      </c>
      <c r="BH85" s="25">
        <v>14</v>
      </c>
      <c r="BI85" s="25">
        <v>6</v>
      </c>
      <c r="BJ85" s="25">
        <v>11</v>
      </c>
      <c r="BK85" s="2">
        <f t="shared" si="92"/>
        <v>8.5</v>
      </c>
      <c r="BL85" s="2">
        <f t="shared" si="93"/>
        <v>1.5</v>
      </c>
      <c r="BM85" s="2">
        <f t="shared" si="94"/>
        <v>10.5</v>
      </c>
      <c r="BN85" s="25"/>
      <c r="BO85" s="25"/>
      <c r="BP85" s="37">
        <f t="shared" si="95"/>
        <v>0</v>
      </c>
      <c r="BR85" s="37">
        <f t="shared" si="96"/>
        <v>27.5</v>
      </c>
      <c r="BU85" t="s">
        <v>65</v>
      </c>
      <c r="BV85" s="25">
        <v>1</v>
      </c>
      <c r="BW85" s="25">
        <v>3</v>
      </c>
      <c r="BX85" s="25">
        <v>1</v>
      </c>
      <c r="BY85" s="25">
        <v>1</v>
      </c>
      <c r="BZ85" s="25">
        <v>1</v>
      </c>
      <c r="CA85" s="25">
        <v>1</v>
      </c>
      <c r="CB85" s="2">
        <f t="shared" si="72"/>
        <v>1</v>
      </c>
      <c r="CC85" s="2">
        <f t="shared" si="73"/>
        <v>0</v>
      </c>
      <c r="CD85" s="2">
        <f t="shared" si="74"/>
        <v>1</v>
      </c>
      <c r="CE85" s="24" t="s">
        <v>196</v>
      </c>
    </row>
    <row r="86" spans="4:83" x14ac:dyDescent="0.25">
      <c r="D86">
        <v>10</v>
      </c>
      <c r="E86" s="24" t="s">
        <v>197</v>
      </c>
      <c r="F86" s="25">
        <v>3</v>
      </c>
      <c r="G86" s="25">
        <v>17</v>
      </c>
      <c r="H86" s="25">
        <v>3</v>
      </c>
      <c r="I86" s="25">
        <v>8</v>
      </c>
      <c r="J86" s="2">
        <f t="shared" si="75"/>
        <v>5.5</v>
      </c>
      <c r="K86" s="2">
        <f t="shared" si="76"/>
        <v>4.5</v>
      </c>
      <c r="L86" s="25"/>
      <c r="M86" s="25"/>
      <c r="N86" s="25"/>
      <c r="O86" s="25"/>
      <c r="P86" s="25"/>
      <c r="Q86" s="25"/>
      <c r="R86" s="2">
        <f t="shared" si="77"/>
        <v>0</v>
      </c>
      <c r="S86" s="2">
        <f t="shared" si="78"/>
        <v>0</v>
      </c>
      <c r="T86" s="2">
        <f t="shared" si="79"/>
        <v>0</v>
      </c>
      <c r="U86" s="25"/>
      <c r="V86" s="25"/>
      <c r="W86" s="25"/>
      <c r="X86" s="25"/>
      <c r="Y86" s="25"/>
      <c r="Z86" s="25"/>
      <c r="AA86" s="2">
        <f t="shared" si="80"/>
        <v>0</v>
      </c>
      <c r="AB86" s="2">
        <f t="shared" si="81"/>
        <v>0</v>
      </c>
      <c r="AC86" s="2">
        <f t="shared" si="82"/>
        <v>0</v>
      </c>
      <c r="AD86" s="25">
        <v>2</v>
      </c>
      <c r="AE86" s="25">
        <v>2</v>
      </c>
      <c r="AF86" s="25"/>
      <c r="AG86" s="25"/>
      <c r="AH86" s="25"/>
      <c r="AI86" s="25"/>
      <c r="AJ86" s="2">
        <f t="shared" si="83"/>
        <v>0</v>
      </c>
      <c r="AK86" s="2">
        <f t="shared" si="84"/>
        <v>0</v>
      </c>
      <c r="AL86" s="2">
        <f t="shared" si="85"/>
        <v>2</v>
      </c>
      <c r="AM86" s="25">
        <v>1</v>
      </c>
      <c r="AN86" s="25">
        <v>9</v>
      </c>
      <c r="AO86" s="25">
        <v>1</v>
      </c>
      <c r="AP86" s="25">
        <v>4</v>
      </c>
      <c r="AQ86" s="25">
        <v>1</v>
      </c>
      <c r="AR86" s="25">
        <v>3</v>
      </c>
      <c r="AS86" s="2">
        <f t="shared" si="86"/>
        <v>2</v>
      </c>
      <c r="AT86" s="2">
        <f t="shared" si="87"/>
        <v>0.5</v>
      </c>
      <c r="AU86" s="2">
        <f t="shared" si="88"/>
        <v>2.5</v>
      </c>
      <c r="AV86" s="25"/>
      <c r="AW86" s="25"/>
      <c r="AX86" s="25"/>
      <c r="AY86" s="25"/>
      <c r="AZ86" s="25"/>
      <c r="BA86" s="25"/>
      <c r="BB86" s="2">
        <f t="shared" si="89"/>
        <v>0</v>
      </c>
      <c r="BC86" s="2">
        <f t="shared" si="90"/>
        <v>0</v>
      </c>
      <c r="BD86" s="2">
        <f t="shared" si="91"/>
        <v>0</v>
      </c>
      <c r="BE86" s="25">
        <v>1</v>
      </c>
      <c r="BF86" s="25">
        <v>6</v>
      </c>
      <c r="BG86" s="25">
        <v>1</v>
      </c>
      <c r="BH86" s="25">
        <v>2</v>
      </c>
      <c r="BI86" s="25">
        <v>1</v>
      </c>
      <c r="BJ86" s="25">
        <v>2</v>
      </c>
      <c r="BK86" s="2">
        <f t="shared" si="92"/>
        <v>1.5</v>
      </c>
      <c r="BL86" s="2">
        <f t="shared" si="93"/>
        <v>0</v>
      </c>
      <c r="BM86" s="2">
        <f t="shared" si="94"/>
        <v>2</v>
      </c>
      <c r="BN86" s="25"/>
      <c r="BO86" s="25"/>
      <c r="BP86" s="37">
        <f t="shared" si="95"/>
        <v>0</v>
      </c>
      <c r="BR86" s="37">
        <f t="shared" si="96"/>
        <v>20.5</v>
      </c>
      <c r="BU86" t="s">
        <v>63</v>
      </c>
      <c r="BV86" s="25">
        <v>1</v>
      </c>
      <c r="BW86" s="25">
        <v>3</v>
      </c>
      <c r="BX86" s="25">
        <v>1</v>
      </c>
      <c r="BY86" s="25">
        <v>2</v>
      </c>
      <c r="BZ86" s="25">
        <v>1</v>
      </c>
      <c r="CA86" s="25">
        <v>2</v>
      </c>
      <c r="CB86" s="2">
        <f t="shared" si="72"/>
        <v>1.5</v>
      </c>
      <c r="CC86" s="2">
        <f t="shared" si="73"/>
        <v>0</v>
      </c>
      <c r="CD86" s="2">
        <f t="shared" si="74"/>
        <v>0.5</v>
      </c>
      <c r="CE86" s="24" t="s">
        <v>197</v>
      </c>
    </row>
    <row r="87" spans="4:83" x14ac:dyDescent="0.25">
      <c r="D87">
        <v>10</v>
      </c>
      <c r="E87" s="24" t="s">
        <v>198</v>
      </c>
      <c r="F87" s="25">
        <v>4</v>
      </c>
      <c r="G87" s="25">
        <v>17</v>
      </c>
      <c r="H87" s="25">
        <v>3</v>
      </c>
      <c r="I87" s="25">
        <v>9</v>
      </c>
      <c r="J87" s="2">
        <f t="shared" ref="J87:J94" si="97">((H87+I87)/2)</f>
        <v>6</v>
      </c>
      <c r="K87" s="2">
        <f t="shared" ref="K87:K94" si="98">((F87+G87)/2)-(+J87)</f>
        <v>4.5</v>
      </c>
      <c r="L87" s="25">
        <v>2</v>
      </c>
      <c r="M87" s="25">
        <v>15</v>
      </c>
      <c r="N87" s="25">
        <v>2</v>
      </c>
      <c r="O87" s="25">
        <v>12</v>
      </c>
      <c r="P87" s="25">
        <v>2</v>
      </c>
      <c r="Q87" s="25">
        <v>8</v>
      </c>
      <c r="R87" s="2">
        <f t="shared" ref="R87:R94" si="99">(P87+Q87)/2</f>
        <v>5</v>
      </c>
      <c r="S87" s="2">
        <f t="shared" ref="S87:S94" si="100">((N87+O87)/2)-R87</f>
        <v>2</v>
      </c>
      <c r="T87" s="2">
        <f t="shared" ref="T87:T94" si="101">((L87+M87)/2)-(R87+S87)</f>
        <v>1.5</v>
      </c>
      <c r="U87" s="25">
        <v>3</v>
      </c>
      <c r="V87" s="25">
        <v>17</v>
      </c>
      <c r="W87" s="25">
        <v>3</v>
      </c>
      <c r="X87" s="25">
        <v>12</v>
      </c>
      <c r="Y87" s="25">
        <v>3</v>
      </c>
      <c r="Z87" s="25">
        <v>10</v>
      </c>
      <c r="AA87" s="2">
        <f t="shared" ref="AA87:AA94" si="102">(Y87+Z87)/2</f>
        <v>6.5</v>
      </c>
      <c r="AB87" s="2">
        <f t="shared" ref="AB87:AB94" si="103">((W87+X87)/2)-AA87</f>
        <v>1</v>
      </c>
      <c r="AC87" s="2">
        <f t="shared" ref="AC87:AC94" si="104">((U87+V87)/2)-(AA87+AB87)</f>
        <v>2.5</v>
      </c>
      <c r="AD87" s="25">
        <v>1</v>
      </c>
      <c r="AE87" s="25">
        <v>7</v>
      </c>
      <c r="AF87" s="25">
        <v>1</v>
      </c>
      <c r="AG87" s="25">
        <v>4</v>
      </c>
      <c r="AH87" s="25">
        <v>1</v>
      </c>
      <c r="AI87" s="25">
        <v>4</v>
      </c>
      <c r="AJ87" s="2">
        <f t="shared" ref="AJ87:AJ94" si="105">(AH87+AI87)/2</f>
        <v>2.5</v>
      </c>
      <c r="AK87" s="2">
        <f t="shared" ref="AK87:AK94" si="106">((AF87+AG87)/2)-AJ87</f>
        <v>0</v>
      </c>
      <c r="AL87" s="2">
        <f t="shared" ref="AL87:AL94" si="107">((AD87+AE87)/2)-(AJ87+AK87)</f>
        <v>1.5</v>
      </c>
      <c r="AM87" s="25"/>
      <c r="AN87" s="25"/>
      <c r="AO87" s="25"/>
      <c r="AP87" s="25"/>
      <c r="AQ87" s="25"/>
      <c r="AR87" s="25"/>
      <c r="AS87" s="2">
        <f t="shared" ref="AS87:AS94" si="108">(AQ87+AR87)/2</f>
        <v>0</v>
      </c>
      <c r="AT87" s="2">
        <f t="shared" ref="AT87:AT94" si="109">((AO87+AP87)/2)-AS87</f>
        <v>0</v>
      </c>
      <c r="AU87" s="2">
        <f t="shared" ref="AU87:AU94" si="110">((AM87+AN87)/2)-(AS87+AT87)</f>
        <v>0</v>
      </c>
      <c r="AV87" s="25"/>
      <c r="AW87" s="25"/>
      <c r="AX87" s="25"/>
      <c r="AY87" s="25"/>
      <c r="AZ87" s="25"/>
      <c r="BA87" s="25"/>
      <c r="BB87" s="2">
        <f t="shared" ref="BB87:BB94" si="111">(AZ87+BA87)/2</f>
        <v>0</v>
      </c>
      <c r="BC87" s="2">
        <f t="shared" ref="BC87:BC94" si="112">((AX87+AY87)/2)-BB87</f>
        <v>0</v>
      </c>
      <c r="BD87" s="2">
        <f t="shared" ref="BD87:BD94" si="113">((AV87+AW87)/2)-(BB87+BC87)</f>
        <v>0</v>
      </c>
      <c r="BE87" s="25"/>
      <c r="BF87" s="25"/>
      <c r="BG87" s="25"/>
      <c r="BH87" s="25"/>
      <c r="BI87" s="25"/>
      <c r="BJ87" s="25"/>
      <c r="BK87" s="2">
        <f t="shared" ref="BK87:BK94" si="114">(BI87+BJ87)/2</f>
        <v>0</v>
      </c>
      <c r="BL87" s="2">
        <f t="shared" ref="BL87:BL94" si="115">((BG87+BH87)/2)-BK87</f>
        <v>0</v>
      </c>
      <c r="BM87" s="2">
        <f t="shared" ref="BM87:BM94" si="116">((BE87+BF87)/2)-(BK87+BL87)</f>
        <v>0</v>
      </c>
      <c r="BN87" s="25"/>
      <c r="BO87" s="25"/>
      <c r="BP87" s="37">
        <f t="shared" si="95"/>
        <v>0</v>
      </c>
      <c r="BR87" s="37">
        <f t="shared" si="96"/>
        <v>33</v>
      </c>
      <c r="BU87" t="s">
        <v>65</v>
      </c>
      <c r="BV87" s="25">
        <v>1</v>
      </c>
      <c r="BW87" s="25">
        <v>7</v>
      </c>
      <c r="BX87" s="25">
        <v>1</v>
      </c>
      <c r="BY87" s="25">
        <v>2</v>
      </c>
      <c r="BZ87" s="25">
        <v>1</v>
      </c>
      <c r="CA87" s="25">
        <v>2</v>
      </c>
      <c r="CB87" s="2">
        <f t="shared" si="72"/>
        <v>1.5</v>
      </c>
      <c r="CC87" s="2">
        <f t="shared" si="73"/>
        <v>0</v>
      </c>
      <c r="CD87" s="2">
        <f t="shared" si="74"/>
        <v>2.5</v>
      </c>
      <c r="CE87" s="24" t="s">
        <v>198</v>
      </c>
    </row>
    <row r="88" spans="4:83" x14ac:dyDescent="0.25">
      <c r="D88">
        <v>10</v>
      </c>
      <c r="E88" s="24" t="s">
        <v>199</v>
      </c>
      <c r="F88" s="25"/>
      <c r="G88" s="25"/>
      <c r="H88" s="25"/>
      <c r="I88" s="25"/>
      <c r="J88" s="2">
        <f t="shared" si="97"/>
        <v>0</v>
      </c>
      <c r="K88" s="2">
        <f t="shared" si="98"/>
        <v>0</v>
      </c>
      <c r="L88" s="25">
        <v>4</v>
      </c>
      <c r="M88" s="25">
        <v>24</v>
      </c>
      <c r="N88" s="25">
        <v>3</v>
      </c>
      <c r="O88" s="25">
        <v>8</v>
      </c>
      <c r="P88" s="25">
        <v>1</v>
      </c>
      <c r="Q88" s="25">
        <v>1</v>
      </c>
      <c r="R88" s="2">
        <f t="shared" si="99"/>
        <v>1</v>
      </c>
      <c r="S88" s="2">
        <f t="shared" si="100"/>
        <v>4.5</v>
      </c>
      <c r="T88" s="2">
        <f t="shared" si="101"/>
        <v>8.5</v>
      </c>
      <c r="U88" s="25">
        <v>4</v>
      </c>
      <c r="V88" s="25">
        <v>17</v>
      </c>
      <c r="W88" s="25">
        <v>2</v>
      </c>
      <c r="X88" s="25">
        <v>4</v>
      </c>
      <c r="Y88" s="25">
        <v>1</v>
      </c>
      <c r="Z88" s="25">
        <v>1</v>
      </c>
      <c r="AA88" s="2">
        <f t="shared" si="102"/>
        <v>1</v>
      </c>
      <c r="AB88" s="2">
        <f t="shared" si="103"/>
        <v>2</v>
      </c>
      <c r="AC88" s="2">
        <f t="shared" si="104"/>
        <v>7.5</v>
      </c>
      <c r="AD88" s="25">
        <v>3</v>
      </c>
      <c r="AE88" s="25">
        <v>11</v>
      </c>
      <c r="AF88" s="25">
        <v>3</v>
      </c>
      <c r="AG88" s="25">
        <v>6</v>
      </c>
      <c r="AH88" s="25">
        <v>2</v>
      </c>
      <c r="AI88" s="25">
        <v>3</v>
      </c>
      <c r="AJ88" s="2">
        <f t="shared" si="105"/>
        <v>2.5</v>
      </c>
      <c r="AK88" s="2">
        <f t="shared" si="106"/>
        <v>2</v>
      </c>
      <c r="AL88" s="2">
        <f t="shared" si="107"/>
        <v>2.5</v>
      </c>
      <c r="AM88" s="25"/>
      <c r="AN88" s="25"/>
      <c r="AO88" s="25"/>
      <c r="AP88" s="25"/>
      <c r="AQ88" s="25"/>
      <c r="AR88" s="25"/>
      <c r="AS88" s="2">
        <f t="shared" si="108"/>
        <v>0</v>
      </c>
      <c r="AT88" s="2">
        <f t="shared" si="109"/>
        <v>0</v>
      </c>
      <c r="AU88" s="2">
        <f t="shared" si="110"/>
        <v>0</v>
      </c>
      <c r="AV88" s="25"/>
      <c r="AW88" s="25"/>
      <c r="AX88" s="25"/>
      <c r="AY88" s="25"/>
      <c r="AZ88" s="25"/>
      <c r="BA88" s="25"/>
      <c r="BB88" s="2">
        <f t="shared" si="111"/>
        <v>0</v>
      </c>
      <c r="BC88" s="2">
        <f t="shared" si="112"/>
        <v>0</v>
      </c>
      <c r="BD88" s="2">
        <f t="shared" si="113"/>
        <v>0</v>
      </c>
      <c r="BE88" s="25"/>
      <c r="BF88" s="25"/>
      <c r="BG88" s="25"/>
      <c r="BH88" s="25"/>
      <c r="BI88" s="25"/>
      <c r="BJ88" s="25"/>
      <c r="BK88" s="2">
        <f t="shared" si="114"/>
        <v>0</v>
      </c>
      <c r="BL88" s="2">
        <f t="shared" si="115"/>
        <v>0</v>
      </c>
      <c r="BM88" s="2">
        <f t="shared" si="116"/>
        <v>0</v>
      </c>
      <c r="BN88" s="25"/>
      <c r="BO88" s="25"/>
      <c r="BP88" s="37">
        <f t="shared" si="95"/>
        <v>0</v>
      </c>
      <c r="BR88" s="37">
        <f t="shared" si="96"/>
        <v>31.5</v>
      </c>
      <c r="BU88" t="s">
        <v>64</v>
      </c>
      <c r="BV88" s="25">
        <v>1</v>
      </c>
      <c r="BW88" s="25">
        <v>4</v>
      </c>
      <c r="BX88" s="25">
        <v>1</v>
      </c>
      <c r="BY88" s="25">
        <v>3</v>
      </c>
      <c r="BZ88" s="25">
        <v>1</v>
      </c>
      <c r="CA88" s="25">
        <v>2</v>
      </c>
      <c r="CB88" s="2">
        <f t="shared" si="72"/>
        <v>1.5</v>
      </c>
      <c r="CC88" s="2">
        <f t="shared" si="73"/>
        <v>0.5</v>
      </c>
      <c r="CD88" s="2">
        <f t="shared" si="74"/>
        <v>0.5</v>
      </c>
      <c r="CE88" s="24" t="s">
        <v>199</v>
      </c>
    </row>
    <row r="89" spans="4:83" x14ac:dyDescent="0.25">
      <c r="D89">
        <v>10</v>
      </c>
      <c r="E89" s="24" t="s">
        <v>200</v>
      </c>
      <c r="F89" s="25"/>
      <c r="G89" s="25"/>
      <c r="H89" s="25"/>
      <c r="I89" s="25"/>
      <c r="J89" s="2">
        <f t="shared" si="97"/>
        <v>0</v>
      </c>
      <c r="K89" s="2">
        <f t="shared" si="98"/>
        <v>0</v>
      </c>
      <c r="L89" s="25"/>
      <c r="M89" s="25"/>
      <c r="N89" s="25"/>
      <c r="O89" s="25"/>
      <c r="P89" s="25"/>
      <c r="Q89" s="25"/>
      <c r="R89" s="2">
        <f t="shared" si="99"/>
        <v>0</v>
      </c>
      <c r="S89" s="2">
        <f t="shared" si="100"/>
        <v>0</v>
      </c>
      <c r="T89" s="2">
        <f t="shared" si="101"/>
        <v>0</v>
      </c>
      <c r="U89" s="25"/>
      <c r="V89" s="25"/>
      <c r="W89" s="25"/>
      <c r="X89" s="25"/>
      <c r="Y89" s="25"/>
      <c r="Z89" s="25"/>
      <c r="AA89" s="2">
        <f t="shared" si="102"/>
        <v>0</v>
      </c>
      <c r="AB89" s="2">
        <f t="shared" si="103"/>
        <v>0</v>
      </c>
      <c r="AC89" s="2">
        <f t="shared" si="104"/>
        <v>0</v>
      </c>
      <c r="AD89" s="25">
        <v>1</v>
      </c>
      <c r="AE89" s="25">
        <v>4</v>
      </c>
      <c r="AF89" s="25">
        <v>1</v>
      </c>
      <c r="AG89" s="25">
        <v>1</v>
      </c>
      <c r="AH89" s="25">
        <v>1</v>
      </c>
      <c r="AI89" s="25">
        <v>1</v>
      </c>
      <c r="AJ89" s="2">
        <f t="shared" si="105"/>
        <v>1</v>
      </c>
      <c r="AK89" s="2">
        <f t="shared" si="106"/>
        <v>0</v>
      </c>
      <c r="AL89" s="2">
        <f t="shared" si="107"/>
        <v>1.5</v>
      </c>
      <c r="AM89" s="25">
        <v>1</v>
      </c>
      <c r="AN89" s="25">
        <v>4</v>
      </c>
      <c r="AO89" s="25">
        <v>1</v>
      </c>
      <c r="AP89" s="25">
        <v>1</v>
      </c>
      <c r="AQ89" s="25"/>
      <c r="AR89" s="25"/>
      <c r="AS89" s="2">
        <f t="shared" si="108"/>
        <v>0</v>
      </c>
      <c r="AT89" s="2">
        <f t="shared" si="109"/>
        <v>1</v>
      </c>
      <c r="AU89" s="2">
        <f t="shared" si="110"/>
        <v>1.5</v>
      </c>
      <c r="AV89" s="25"/>
      <c r="AW89" s="25"/>
      <c r="AX89" s="25"/>
      <c r="AY89" s="25"/>
      <c r="AZ89" s="25"/>
      <c r="BA89" s="25"/>
      <c r="BB89" s="2">
        <f t="shared" si="111"/>
        <v>0</v>
      </c>
      <c r="BC89" s="2">
        <f t="shared" si="112"/>
        <v>0</v>
      </c>
      <c r="BD89" s="2">
        <f t="shared" si="113"/>
        <v>0</v>
      </c>
      <c r="BE89" s="25">
        <v>6</v>
      </c>
      <c r="BF89" s="25">
        <v>27</v>
      </c>
      <c r="BG89" s="25">
        <v>4</v>
      </c>
      <c r="BH89" s="25">
        <v>10</v>
      </c>
      <c r="BI89" s="25">
        <v>2</v>
      </c>
      <c r="BJ89" s="25">
        <v>7</v>
      </c>
      <c r="BK89" s="2">
        <f t="shared" si="114"/>
        <v>4.5</v>
      </c>
      <c r="BL89" s="2">
        <f t="shared" si="115"/>
        <v>2.5</v>
      </c>
      <c r="BM89" s="2">
        <f t="shared" si="116"/>
        <v>9.5</v>
      </c>
      <c r="BN89" s="25"/>
      <c r="BO89" s="25"/>
      <c r="BP89" s="37">
        <f t="shared" si="95"/>
        <v>0</v>
      </c>
      <c r="BR89" s="37">
        <f t="shared" si="96"/>
        <v>21.5</v>
      </c>
      <c r="BU89" t="s">
        <v>65</v>
      </c>
      <c r="BV89" s="25">
        <v>1</v>
      </c>
      <c r="BW89" s="25">
        <v>5</v>
      </c>
      <c r="BX89" s="25">
        <v>1</v>
      </c>
      <c r="BY89" s="25">
        <v>3</v>
      </c>
      <c r="BZ89" s="25">
        <v>1</v>
      </c>
      <c r="CA89" s="25">
        <v>3</v>
      </c>
      <c r="CB89" s="2">
        <f t="shared" si="72"/>
        <v>2</v>
      </c>
      <c r="CC89" s="2">
        <f t="shared" si="73"/>
        <v>0</v>
      </c>
      <c r="CD89" s="2">
        <f t="shared" si="74"/>
        <v>1</v>
      </c>
      <c r="CE89" s="24" t="s">
        <v>200</v>
      </c>
    </row>
    <row r="90" spans="4:83" x14ac:dyDescent="0.25">
      <c r="D90">
        <v>10</v>
      </c>
      <c r="E90" s="24" t="s">
        <v>201</v>
      </c>
      <c r="F90" s="25"/>
      <c r="G90" s="25"/>
      <c r="H90" s="25"/>
      <c r="I90" s="25"/>
      <c r="J90" s="2">
        <f t="shared" si="97"/>
        <v>0</v>
      </c>
      <c r="K90" s="2">
        <f t="shared" si="98"/>
        <v>0</v>
      </c>
      <c r="L90" s="25">
        <v>3</v>
      </c>
      <c r="M90" s="25">
        <v>20</v>
      </c>
      <c r="N90" s="25">
        <v>3</v>
      </c>
      <c r="O90" s="25">
        <v>9</v>
      </c>
      <c r="P90" s="25">
        <v>3</v>
      </c>
      <c r="Q90" s="25">
        <v>9</v>
      </c>
      <c r="R90" s="2">
        <f t="shared" si="99"/>
        <v>6</v>
      </c>
      <c r="S90" s="2">
        <f t="shared" si="100"/>
        <v>0</v>
      </c>
      <c r="T90" s="2">
        <f t="shared" si="101"/>
        <v>5.5</v>
      </c>
      <c r="U90" s="25"/>
      <c r="V90" s="25"/>
      <c r="W90" s="25"/>
      <c r="X90" s="25"/>
      <c r="Y90" s="25"/>
      <c r="Z90" s="25"/>
      <c r="AA90" s="2">
        <f t="shared" si="102"/>
        <v>0</v>
      </c>
      <c r="AB90" s="2">
        <f t="shared" si="103"/>
        <v>0</v>
      </c>
      <c r="AC90" s="2">
        <f t="shared" si="104"/>
        <v>0</v>
      </c>
      <c r="AD90" s="25">
        <v>4</v>
      </c>
      <c r="AE90" s="25">
        <v>11</v>
      </c>
      <c r="AF90" s="25">
        <v>2</v>
      </c>
      <c r="AG90" s="25">
        <v>2</v>
      </c>
      <c r="AH90" s="25"/>
      <c r="AI90" s="25"/>
      <c r="AJ90" s="2">
        <f t="shared" si="105"/>
        <v>0</v>
      </c>
      <c r="AK90" s="2">
        <f t="shared" si="106"/>
        <v>2</v>
      </c>
      <c r="AL90" s="2">
        <f t="shared" si="107"/>
        <v>5.5</v>
      </c>
      <c r="AM90" s="25"/>
      <c r="AN90" s="25"/>
      <c r="AO90" s="25"/>
      <c r="AP90" s="25"/>
      <c r="AQ90" s="25"/>
      <c r="AR90" s="25"/>
      <c r="AS90" s="2">
        <f t="shared" si="108"/>
        <v>0</v>
      </c>
      <c r="AT90" s="2">
        <f t="shared" si="109"/>
        <v>0</v>
      </c>
      <c r="AU90" s="2">
        <f t="shared" si="110"/>
        <v>0</v>
      </c>
      <c r="AV90" s="25"/>
      <c r="AW90" s="25"/>
      <c r="AX90" s="25"/>
      <c r="AY90" s="25"/>
      <c r="AZ90" s="25"/>
      <c r="BA90" s="25"/>
      <c r="BB90" s="2">
        <f t="shared" si="111"/>
        <v>0</v>
      </c>
      <c r="BC90" s="2">
        <f t="shared" si="112"/>
        <v>0</v>
      </c>
      <c r="BD90" s="2">
        <f t="shared" si="113"/>
        <v>0</v>
      </c>
      <c r="BE90" s="25"/>
      <c r="BF90" s="25"/>
      <c r="BG90" s="25"/>
      <c r="BH90" s="25"/>
      <c r="BI90" s="25"/>
      <c r="BJ90" s="25"/>
      <c r="BK90" s="2">
        <f t="shared" si="114"/>
        <v>0</v>
      </c>
      <c r="BL90" s="2">
        <f t="shared" si="115"/>
        <v>0</v>
      </c>
      <c r="BM90" s="2">
        <f t="shared" si="116"/>
        <v>0</v>
      </c>
      <c r="BN90" s="25"/>
      <c r="BO90" s="25"/>
      <c r="BP90" s="37">
        <f t="shared" si="95"/>
        <v>0</v>
      </c>
      <c r="BR90" s="37">
        <f t="shared" si="96"/>
        <v>19</v>
      </c>
      <c r="BU90" t="s">
        <v>65</v>
      </c>
      <c r="BV90" s="25">
        <v>1</v>
      </c>
      <c r="BW90" s="25">
        <v>7</v>
      </c>
      <c r="BX90" s="25">
        <v>1</v>
      </c>
      <c r="BY90" s="25">
        <v>3</v>
      </c>
      <c r="BZ90" s="25">
        <v>1</v>
      </c>
      <c r="CA90" s="25">
        <v>2</v>
      </c>
      <c r="CB90" s="2">
        <f t="shared" si="72"/>
        <v>1.5</v>
      </c>
      <c r="CC90" s="2">
        <f t="shared" si="73"/>
        <v>0.5</v>
      </c>
      <c r="CD90" s="2">
        <f t="shared" si="74"/>
        <v>2</v>
      </c>
      <c r="CE90" s="24" t="s">
        <v>201</v>
      </c>
    </row>
    <row r="91" spans="4:83" x14ac:dyDescent="0.25">
      <c r="D91">
        <v>10</v>
      </c>
      <c r="E91" s="24" t="s">
        <v>202</v>
      </c>
      <c r="F91" s="25"/>
      <c r="G91" s="25"/>
      <c r="H91" s="25"/>
      <c r="I91" s="25"/>
      <c r="J91" s="2">
        <f t="shared" si="97"/>
        <v>0</v>
      </c>
      <c r="K91" s="2">
        <f t="shared" si="98"/>
        <v>0</v>
      </c>
      <c r="L91" s="25">
        <v>11</v>
      </c>
      <c r="M91" s="25">
        <v>71</v>
      </c>
      <c r="N91" s="25">
        <v>9</v>
      </c>
      <c r="O91" s="25">
        <v>33</v>
      </c>
      <c r="P91" s="25">
        <v>4</v>
      </c>
      <c r="Q91" s="25">
        <v>7</v>
      </c>
      <c r="R91" s="2">
        <f t="shared" si="99"/>
        <v>5.5</v>
      </c>
      <c r="S91" s="2">
        <f t="shared" si="100"/>
        <v>15.5</v>
      </c>
      <c r="T91" s="2">
        <f t="shared" si="101"/>
        <v>20</v>
      </c>
      <c r="U91" s="25">
        <v>5</v>
      </c>
      <c r="V91" s="25">
        <v>22</v>
      </c>
      <c r="W91" s="25">
        <v>3</v>
      </c>
      <c r="X91" s="25">
        <v>14</v>
      </c>
      <c r="Y91" s="25">
        <v>3</v>
      </c>
      <c r="Z91" s="25">
        <v>13</v>
      </c>
      <c r="AA91" s="2">
        <f t="shared" si="102"/>
        <v>8</v>
      </c>
      <c r="AB91" s="2">
        <f t="shared" si="103"/>
        <v>0.5</v>
      </c>
      <c r="AC91" s="2">
        <f t="shared" si="104"/>
        <v>5</v>
      </c>
      <c r="AD91" s="25">
        <v>1</v>
      </c>
      <c r="AE91" s="25">
        <v>4</v>
      </c>
      <c r="AF91" s="25"/>
      <c r="AG91" s="25"/>
      <c r="AH91" s="25"/>
      <c r="AI91" s="25"/>
      <c r="AJ91" s="2">
        <f t="shared" si="105"/>
        <v>0</v>
      </c>
      <c r="AK91" s="2">
        <f t="shared" si="106"/>
        <v>0</v>
      </c>
      <c r="AL91" s="2">
        <f t="shared" si="107"/>
        <v>2.5</v>
      </c>
      <c r="AM91" s="25"/>
      <c r="AN91" s="25"/>
      <c r="AO91" s="25"/>
      <c r="AP91" s="25"/>
      <c r="AQ91" s="25"/>
      <c r="AR91" s="25"/>
      <c r="AS91" s="2">
        <f t="shared" si="108"/>
        <v>0</v>
      </c>
      <c r="AT91" s="2">
        <f t="shared" si="109"/>
        <v>0</v>
      </c>
      <c r="AU91" s="2">
        <f t="shared" si="110"/>
        <v>0</v>
      </c>
      <c r="AV91" s="25"/>
      <c r="AW91" s="25"/>
      <c r="AX91" s="25"/>
      <c r="AY91" s="25"/>
      <c r="AZ91" s="25"/>
      <c r="BA91" s="25"/>
      <c r="BB91" s="2">
        <f t="shared" si="111"/>
        <v>0</v>
      </c>
      <c r="BC91" s="2">
        <f t="shared" si="112"/>
        <v>0</v>
      </c>
      <c r="BD91" s="2">
        <f t="shared" si="113"/>
        <v>0</v>
      </c>
      <c r="BE91" s="25"/>
      <c r="BF91" s="25"/>
      <c r="BG91" s="25"/>
      <c r="BH91" s="25"/>
      <c r="BI91" s="25"/>
      <c r="BJ91" s="25"/>
      <c r="BK91" s="2">
        <f t="shared" si="114"/>
        <v>0</v>
      </c>
      <c r="BL91" s="2">
        <f t="shared" si="115"/>
        <v>0</v>
      </c>
      <c r="BM91" s="2">
        <f t="shared" si="116"/>
        <v>0</v>
      </c>
      <c r="BN91" s="25"/>
      <c r="BO91" s="25"/>
      <c r="BP91" s="37">
        <f t="shared" si="95"/>
        <v>0</v>
      </c>
      <c r="BR91" s="37">
        <f t="shared" si="96"/>
        <v>57</v>
      </c>
      <c r="BU91" t="s">
        <v>63</v>
      </c>
      <c r="BV91" s="25">
        <v>1</v>
      </c>
      <c r="BW91" s="25">
        <v>6</v>
      </c>
      <c r="BX91" s="25">
        <v>1</v>
      </c>
      <c r="BY91" s="25">
        <v>5</v>
      </c>
      <c r="BZ91" s="25">
        <v>1</v>
      </c>
      <c r="CA91" s="25">
        <v>4</v>
      </c>
      <c r="CB91" s="2">
        <f t="shared" si="72"/>
        <v>2.5</v>
      </c>
      <c r="CC91" s="2">
        <f t="shared" si="73"/>
        <v>0.5</v>
      </c>
      <c r="CD91" s="2">
        <f t="shared" si="74"/>
        <v>0.5</v>
      </c>
      <c r="CE91" s="24" t="s">
        <v>202</v>
      </c>
    </row>
    <row r="92" spans="4:83" x14ac:dyDescent="0.25">
      <c r="D92">
        <v>30</v>
      </c>
      <c r="E92" s="24" t="s">
        <v>233</v>
      </c>
      <c r="F92" s="25">
        <v>4</v>
      </c>
      <c r="G92" s="25">
        <v>27</v>
      </c>
      <c r="H92" s="25">
        <v>4</v>
      </c>
      <c r="I92" s="25">
        <v>13</v>
      </c>
      <c r="J92" s="2">
        <f t="shared" si="97"/>
        <v>8.5</v>
      </c>
      <c r="K92" s="2">
        <f t="shared" si="98"/>
        <v>7</v>
      </c>
      <c r="L92" s="25">
        <v>8</v>
      </c>
      <c r="M92" s="25">
        <v>73</v>
      </c>
      <c r="N92" s="25">
        <v>4</v>
      </c>
      <c r="O92" s="25">
        <v>17</v>
      </c>
      <c r="P92" s="25"/>
      <c r="Q92" s="25"/>
      <c r="R92" s="2">
        <f t="shared" si="99"/>
        <v>0</v>
      </c>
      <c r="S92" s="2">
        <f t="shared" si="100"/>
        <v>10.5</v>
      </c>
      <c r="T92" s="2">
        <f t="shared" si="101"/>
        <v>30</v>
      </c>
      <c r="U92" s="25"/>
      <c r="V92" s="25"/>
      <c r="W92" s="25"/>
      <c r="X92" s="25"/>
      <c r="Y92" s="25"/>
      <c r="Z92" s="25"/>
      <c r="AA92" s="2">
        <f t="shared" si="102"/>
        <v>0</v>
      </c>
      <c r="AB92" s="2">
        <f t="shared" si="103"/>
        <v>0</v>
      </c>
      <c r="AC92" s="2">
        <f t="shared" si="104"/>
        <v>0</v>
      </c>
      <c r="AD92" s="25">
        <v>5</v>
      </c>
      <c r="AE92" s="25">
        <v>30</v>
      </c>
      <c r="AF92" s="25">
        <v>4</v>
      </c>
      <c r="AG92" s="25">
        <v>14</v>
      </c>
      <c r="AH92" s="25">
        <v>2</v>
      </c>
      <c r="AI92" s="25">
        <v>5</v>
      </c>
      <c r="AJ92" s="2">
        <f t="shared" si="105"/>
        <v>3.5</v>
      </c>
      <c r="AK92" s="2">
        <f t="shared" si="106"/>
        <v>5.5</v>
      </c>
      <c r="AL92" s="2">
        <f t="shared" si="107"/>
        <v>8.5</v>
      </c>
      <c r="AM92" s="25">
        <v>3</v>
      </c>
      <c r="AN92" s="25">
        <v>18</v>
      </c>
      <c r="AO92" s="25">
        <v>3</v>
      </c>
      <c r="AP92" s="25">
        <v>10</v>
      </c>
      <c r="AQ92" s="25">
        <v>2</v>
      </c>
      <c r="AR92" s="25">
        <v>5</v>
      </c>
      <c r="AS92" s="2">
        <f t="shared" si="108"/>
        <v>3.5</v>
      </c>
      <c r="AT92" s="2">
        <f t="shared" si="109"/>
        <v>3</v>
      </c>
      <c r="AU92" s="2">
        <f t="shared" si="110"/>
        <v>4</v>
      </c>
      <c r="AV92" s="25"/>
      <c r="AW92" s="25"/>
      <c r="AX92" s="25"/>
      <c r="AY92" s="25"/>
      <c r="AZ92" s="25"/>
      <c r="BA92" s="25"/>
      <c r="BB92" s="2">
        <f t="shared" si="111"/>
        <v>0</v>
      </c>
      <c r="BC92" s="2">
        <f t="shared" si="112"/>
        <v>0</v>
      </c>
      <c r="BD92" s="2">
        <f t="shared" si="113"/>
        <v>0</v>
      </c>
      <c r="BE92" s="25"/>
      <c r="BF92" s="25"/>
      <c r="BG92" s="25"/>
      <c r="BH92" s="25"/>
      <c r="BI92" s="25"/>
      <c r="BJ92" s="25"/>
      <c r="BK92" s="2">
        <f t="shared" si="114"/>
        <v>0</v>
      </c>
      <c r="BL92" s="2">
        <f t="shared" si="115"/>
        <v>0</v>
      </c>
      <c r="BM92" s="2">
        <f t="shared" si="116"/>
        <v>0</v>
      </c>
      <c r="BN92" s="25"/>
      <c r="BO92" s="25"/>
      <c r="BP92" s="37">
        <f t="shared" si="95"/>
        <v>0</v>
      </c>
      <c r="BR92" s="37">
        <f t="shared" si="96"/>
        <v>84</v>
      </c>
      <c r="BV92" s="25"/>
      <c r="BW92" s="25"/>
      <c r="BX92" s="25"/>
      <c r="BY92" s="25"/>
      <c r="BZ92" s="25"/>
      <c r="CA92" s="25"/>
      <c r="CB92" s="2">
        <f t="shared" ref="CB92:CB94" si="117">(BZ92+CA92)/2</f>
        <v>0</v>
      </c>
      <c r="CC92" s="2">
        <f t="shared" ref="CC92:CC94" si="118">((BX92+BY92)/2)-CB92</f>
        <v>0</v>
      </c>
      <c r="CD92" s="2">
        <f t="shared" ref="CD92:CD94" si="119">((BV92+BW92)/2)-(CB92+CC92)</f>
        <v>0</v>
      </c>
    </row>
    <row r="93" spans="4:83" x14ac:dyDescent="0.25">
      <c r="D93">
        <v>20</v>
      </c>
      <c r="E93" s="24" t="s">
        <v>234</v>
      </c>
      <c r="F93" s="25">
        <v>5</v>
      </c>
      <c r="G93" s="25">
        <v>29</v>
      </c>
      <c r="H93" s="25">
        <v>4</v>
      </c>
      <c r="I93" s="25">
        <v>17</v>
      </c>
      <c r="J93" s="2">
        <f t="shared" si="97"/>
        <v>10.5</v>
      </c>
      <c r="K93" s="2">
        <f t="shared" si="98"/>
        <v>6.5</v>
      </c>
      <c r="L93" s="25"/>
      <c r="M93" s="25"/>
      <c r="N93" s="25"/>
      <c r="O93" s="25"/>
      <c r="P93" s="25"/>
      <c r="Q93" s="25"/>
      <c r="R93" s="2">
        <f t="shared" si="99"/>
        <v>0</v>
      </c>
      <c r="S93" s="2">
        <f t="shared" si="100"/>
        <v>0</v>
      </c>
      <c r="T93" s="2">
        <f t="shared" si="101"/>
        <v>0</v>
      </c>
      <c r="U93" s="25"/>
      <c r="V93" s="25"/>
      <c r="W93" s="25"/>
      <c r="X93" s="25"/>
      <c r="Y93" s="25"/>
      <c r="Z93" s="25"/>
      <c r="AA93" s="2">
        <f t="shared" si="102"/>
        <v>0</v>
      </c>
      <c r="AB93" s="2">
        <f t="shared" si="103"/>
        <v>0</v>
      </c>
      <c r="AC93" s="2">
        <f t="shared" si="104"/>
        <v>0</v>
      </c>
      <c r="AD93" s="25"/>
      <c r="AE93" s="25"/>
      <c r="AF93" s="25"/>
      <c r="AG93" s="25"/>
      <c r="AH93" s="25"/>
      <c r="AI93" s="25"/>
      <c r="AJ93" s="2">
        <f t="shared" si="105"/>
        <v>0</v>
      </c>
      <c r="AK93" s="2">
        <f t="shared" si="106"/>
        <v>0</v>
      </c>
      <c r="AL93" s="2">
        <f t="shared" si="107"/>
        <v>0</v>
      </c>
      <c r="AM93" s="25"/>
      <c r="AN93" s="25"/>
      <c r="AO93" s="25"/>
      <c r="AP93" s="25"/>
      <c r="AQ93" s="25"/>
      <c r="AR93" s="25"/>
      <c r="AS93" s="2">
        <f t="shared" si="108"/>
        <v>0</v>
      </c>
      <c r="AT93" s="2">
        <f t="shared" si="109"/>
        <v>0</v>
      </c>
      <c r="AU93" s="2">
        <f t="shared" si="110"/>
        <v>0</v>
      </c>
      <c r="AV93" s="25"/>
      <c r="AW93" s="25"/>
      <c r="AX93" s="25"/>
      <c r="AY93" s="25"/>
      <c r="AZ93" s="25"/>
      <c r="BA93" s="25"/>
      <c r="BB93" s="2">
        <f t="shared" si="111"/>
        <v>0</v>
      </c>
      <c r="BC93" s="2">
        <f t="shared" si="112"/>
        <v>0</v>
      </c>
      <c r="BD93" s="2">
        <f t="shared" si="113"/>
        <v>0</v>
      </c>
      <c r="BE93" s="25"/>
      <c r="BF93" s="25"/>
      <c r="BG93" s="25"/>
      <c r="BH93" s="25"/>
      <c r="BI93" s="25"/>
      <c r="BJ93" s="25"/>
      <c r="BK93" s="2">
        <f t="shared" si="114"/>
        <v>0</v>
      </c>
      <c r="BL93" s="2">
        <f t="shared" si="115"/>
        <v>0</v>
      </c>
      <c r="BM93" s="2">
        <f t="shared" si="116"/>
        <v>0</v>
      </c>
      <c r="BN93" s="25">
        <v>2</v>
      </c>
      <c r="BO93" s="25">
        <v>8</v>
      </c>
      <c r="BP93" s="37">
        <f t="shared" si="95"/>
        <v>5</v>
      </c>
      <c r="BR93" s="37">
        <f t="shared" si="96"/>
        <v>22</v>
      </c>
      <c r="BV93" s="25"/>
      <c r="BW93" s="25"/>
      <c r="BX93" s="25"/>
      <c r="BY93" s="25"/>
      <c r="BZ93" s="25"/>
      <c r="CA93" s="25"/>
      <c r="CB93" s="2">
        <f t="shared" si="117"/>
        <v>0</v>
      </c>
      <c r="CC93" s="2">
        <f t="shared" si="118"/>
        <v>0</v>
      </c>
      <c r="CD93" s="2">
        <f t="shared" si="119"/>
        <v>0</v>
      </c>
    </row>
    <row r="94" spans="4:83" x14ac:dyDescent="0.25">
      <c r="D94">
        <v>10</v>
      </c>
      <c r="E94" s="24" t="s">
        <v>236</v>
      </c>
      <c r="F94" s="25">
        <v>2</v>
      </c>
      <c r="G94" s="25">
        <v>16</v>
      </c>
      <c r="H94" s="25">
        <v>2</v>
      </c>
      <c r="I94" s="25">
        <v>11</v>
      </c>
      <c r="J94" s="2">
        <f t="shared" si="97"/>
        <v>6.5</v>
      </c>
      <c r="K94" s="2">
        <f t="shared" si="98"/>
        <v>2.5</v>
      </c>
      <c r="L94" s="25"/>
      <c r="M94" s="25"/>
      <c r="N94" s="25"/>
      <c r="O94" s="25"/>
      <c r="P94" s="25"/>
      <c r="Q94" s="25"/>
      <c r="R94" s="2">
        <f t="shared" si="99"/>
        <v>0</v>
      </c>
      <c r="S94" s="2">
        <f t="shared" si="100"/>
        <v>0</v>
      </c>
      <c r="T94" s="2">
        <f t="shared" si="101"/>
        <v>0</v>
      </c>
      <c r="U94" s="25"/>
      <c r="V94" s="25"/>
      <c r="W94" s="25"/>
      <c r="X94" s="25"/>
      <c r="Y94" s="25"/>
      <c r="Z94" s="25"/>
      <c r="AA94" s="2">
        <f t="shared" si="102"/>
        <v>0</v>
      </c>
      <c r="AB94" s="2">
        <f t="shared" si="103"/>
        <v>0</v>
      </c>
      <c r="AC94" s="2">
        <f t="shared" si="104"/>
        <v>0</v>
      </c>
      <c r="AD94" s="25"/>
      <c r="AE94" s="25"/>
      <c r="AF94" s="25"/>
      <c r="AG94" s="25"/>
      <c r="AH94" s="25"/>
      <c r="AI94" s="25"/>
      <c r="AJ94" s="2">
        <f t="shared" si="105"/>
        <v>0</v>
      </c>
      <c r="AK94" s="2">
        <f t="shared" si="106"/>
        <v>0</v>
      </c>
      <c r="AL94" s="2">
        <f t="shared" si="107"/>
        <v>0</v>
      </c>
      <c r="AM94" s="25"/>
      <c r="AN94" s="25"/>
      <c r="AO94" s="25"/>
      <c r="AP94" s="25"/>
      <c r="AQ94" s="25"/>
      <c r="AR94" s="25"/>
      <c r="AS94" s="2">
        <f t="shared" si="108"/>
        <v>0</v>
      </c>
      <c r="AT94" s="2">
        <f t="shared" si="109"/>
        <v>0</v>
      </c>
      <c r="AU94" s="2">
        <f t="shared" si="110"/>
        <v>0</v>
      </c>
      <c r="AV94" s="25"/>
      <c r="AW94" s="25"/>
      <c r="AX94" s="25"/>
      <c r="AY94" s="25"/>
      <c r="AZ94" s="25"/>
      <c r="BA94" s="25"/>
      <c r="BB94" s="2">
        <f t="shared" si="111"/>
        <v>0</v>
      </c>
      <c r="BC94" s="2">
        <f t="shared" si="112"/>
        <v>0</v>
      </c>
      <c r="BD94" s="2">
        <f t="shared" si="113"/>
        <v>0</v>
      </c>
      <c r="BE94" s="25">
        <v>7</v>
      </c>
      <c r="BF94" s="25">
        <v>55</v>
      </c>
      <c r="BG94" s="25">
        <v>7</v>
      </c>
      <c r="BH94" s="25">
        <v>31</v>
      </c>
      <c r="BI94" s="25">
        <v>7</v>
      </c>
      <c r="BJ94" s="25">
        <v>20</v>
      </c>
      <c r="BK94" s="2">
        <f t="shared" si="114"/>
        <v>13.5</v>
      </c>
      <c r="BL94" s="2">
        <f t="shared" si="115"/>
        <v>5.5</v>
      </c>
      <c r="BM94" s="2">
        <f t="shared" si="116"/>
        <v>12</v>
      </c>
      <c r="BN94" s="25"/>
      <c r="BO94" s="25"/>
      <c r="BP94" s="37">
        <f t="shared" si="95"/>
        <v>0</v>
      </c>
      <c r="BR94" s="37">
        <f t="shared" si="96"/>
        <v>40</v>
      </c>
      <c r="BV94" s="25"/>
      <c r="BW94" s="25"/>
      <c r="BX94" s="25"/>
      <c r="BY94" s="25"/>
      <c r="BZ94" s="25"/>
      <c r="CA94" s="25"/>
      <c r="CB94" s="2">
        <f t="shared" si="117"/>
        <v>0</v>
      </c>
      <c r="CC94" s="2">
        <f t="shared" si="118"/>
        <v>0</v>
      </c>
      <c r="CD94" s="2">
        <f t="shared" si="119"/>
        <v>0</v>
      </c>
    </row>
    <row r="95" spans="4:83" x14ac:dyDescent="0.25">
      <c r="D95">
        <v>20</v>
      </c>
      <c r="E95" s="24" t="s">
        <v>237</v>
      </c>
      <c r="F95" s="25">
        <v>4</v>
      </c>
      <c r="G95" s="25">
        <v>28</v>
      </c>
      <c r="H95" s="25">
        <v>4</v>
      </c>
      <c r="I95" s="25">
        <v>15</v>
      </c>
      <c r="J95" s="37">
        <f t="shared" ref="J95:J117" si="120">((H95+I95)/2)</f>
        <v>9.5</v>
      </c>
      <c r="K95" s="37">
        <f t="shared" ref="K95:K117" si="121">((F95+G95)/2)-(+J95)</f>
        <v>6.5</v>
      </c>
      <c r="L95" s="25"/>
      <c r="M95" s="25"/>
      <c r="N95" s="25"/>
      <c r="O95" s="25"/>
      <c r="P95" s="25"/>
      <c r="Q95" s="25"/>
      <c r="R95" s="37">
        <f t="shared" ref="R95:R117" si="122">(P95+Q95)/2</f>
        <v>0</v>
      </c>
      <c r="S95" s="37">
        <f t="shared" ref="S95:S117" si="123">((N95+O95)/2)-R95</f>
        <v>0</v>
      </c>
      <c r="T95" s="37">
        <f t="shared" ref="T95:T117" si="124">((L95+M95)/2)-(R95+S95)</f>
        <v>0</v>
      </c>
      <c r="U95" s="25"/>
      <c r="V95" s="25"/>
      <c r="W95" s="25"/>
      <c r="X95" s="25"/>
      <c r="Y95" s="25"/>
      <c r="Z95" s="25"/>
      <c r="AA95" s="37">
        <f t="shared" ref="AA95:AA117" si="125">(Y95+Z95)/2</f>
        <v>0</v>
      </c>
      <c r="AB95" s="37">
        <f t="shared" ref="AB95:AB117" si="126">((W95+X95)/2)-AA95</f>
        <v>0</v>
      </c>
      <c r="AC95" s="37">
        <f t="shared" ref="AC95:AC117" si="127">((U95+V95)/2)-(AA95+AB95)</f>
        <v>0</v>
      </c>
      <c r="AD95" s="25"/>
      <c r="AE95" s="25"/>
      <c r="AF95" s="25"/>
      <c r="AG95" s="25"/>
      <c r="AH95" s="25"/>
      <c r="AI95" s="25"/>
      <c r="AJ95" s="37">
        <f t="shared" ref="AJ95:AJ117" si="128">(AH95+AI95)/2</f>
        <v>0</v>
      </c>
      <c r="AK95" s="37">
        <f t="shared" ref="AK95:AK117" si="129">((AF95+AG95)/2)-AJ95</f>
        <v>0</v>
      </c>
      <c r="AL95" s="37">
        <f t="shared" ref="AL95:AL117" si="130">((AD95+AE95)/2)-(AJ95+AK95)</f>
        <v>0</v>
      </c>
      <c r="AM95" s="25"/>
      <c r="AN95" s="25"/>
      <c r="AO95" s="25"/>
      <c r="AP95" s="25"/>
      <c r="AQ95" s="25"/>
      <c r="AR95" s="25"/>
      <c r="AS95" s="37">
        <f t="shared" ref="AS95:AS117" si="131">(AQ95+AR95)/2</f>
        <v>0</v>
      </c>
      <c r="AT95" s="37">
        <f t="shared" ref="AT95:AT117" si="132">((AO95+AP95)/2)-AS95</f>
        <v>0</v>
      </c>
      <c r="AU95" s="37">
        <f t="shared" ref="AU95:AU117" si="133">((AM95+AN95)/2)-(AS95+AT95)</f>
        <v>0</v>
      </c>
      <c r="AV95" s="25"/>
      <c r="AW95" s="25"/>
      <c r="AX95" s="25"/>
      <c r="AY95" s="25"/>
      <c r="AZ95" s="25"/>
      <c r="BA95" s="25"/>
      <c r="BB95" s="37">
        <f t="shared" ref="BB95:BB117" si="134">(AZ95+BA95)/2</f>
        <v>0</v>
      </c>
      <c r="BC95" s="37">
        <f t="shared" ref="BC95:BC117" si="135">((AX95+AY95)/2)-BB95</f>
        <v>0</v>
      </c>
      <c r="BD95" s="37">
        <f t="shared" ref="BD95:BD117" si="136">((AV95+AW95)/2)-(BB95+BC95)</f>
        <v>0</v>
      </c>
      <c r="BE95" s="25">
        <v>3</v>
      </c>
      <c r="BF95" s="25">
        <v>21</v>
      </c>
      <c r="BG95" s="25">
        <v>3</v>
      </c>
      <c r="BH95" s="25">
        <v>11</v>
      </c>
      <c r="BI95" s="25">
        <v>2</v>
      </c>
      <c r="BJ95" s="25">
        <v>5</v>
      </c>
      <c r="BK95" s="37">
        <f t="shared" ref="BK95:BK117" si="137">(BI95+BJ95)/2</f>
        <v>3.5</v>
      </c>
      <c r="BL95" s="37">
        <f t="shared" ref="BL95:BL117" si="138">((BG95+BH95)/2)-BK95</f>
        <v>3.5</v>
      </c>
      <c r="BM95" s="37">
        <f t="shared" ref="BM95:BM117" si="139">((BE95+BF95)/2)-(BK95+BL95)</f>
        <v>5</v>
      </c>
      <c r="BN95" s="25"/>
      <c r="BO95" s="25"/>
      <c r="BP95" s="37">
        <f t="shared" si="95"/>
        <v>0</v>
      </c>
      <c r="BR95" s="37">
        <f t="shared" si="96"/>
        <v>28</v>
      </c>
    </row>
    <row r="96" spans="4:83" x14ac:dyDescent="0.25">
      <c r="D96">
        <v>10</v>
      </c>
      <c r="E96" s="24" t="s">
        <v>238</v>
      </c>
      <c r="F96" s="25"/>
      <c r="G96" s="25"/>
      <c r="H96" s="25"/>
      <c r="I96" s="25"/>
      <c r="J96" s="37">
        <f t="shared" si="120"/>
        <v>0</v>
      </c>
      <c r="K96" s="37">
        <f t="shared" si="121"/>
        <v>0</v>
      </c>
      <c r="L96" s="25">
        <v>6</v>
      </c>
      <c r="M96" s="25">
        <v>52</v>
      </c>
      <c r="N96" s="25">
        <v>5</v>
      </c>
      <c r="O96" s="25">
        <v>37</v>
      </c>
      <c r="P96" s="25"/>
      <c r="Q96" s="25"/>
      <c r="R96" s="37">
        <f t="shared" si="122"/>
        <v>0</v>
      </c>
      <c r="S96" s="37">
        <f t="shared" si="123"/>
        <v>21</v>
      </c>
      <c r="T96" s="37">
        <f t="shared" si="124"/>
        <v>8</v>
      </c>
      <c r="U96" s="25"/>
      <c r="V96" s="25"/>
      <c r="W96" s="25"/>
      <c r="X96" s="25"/>
      <c r="Y96" s="25"/>
      <c r="Z96" s="25"/>
      <c r="AA96" s="37">
        <f t="shared" si="125"/>
        <v>0</v>
      </c>
      <c r="AB96" s="37">
        <f t="shared" si="126"/>
        <v>0</v>
      </c>
      <c r="AC96" s="37">
        <f t="shared" si="127"/>
        <v>0</v>
      </c>
      <c r="AD96" s="25">
        <v>2</v>
      </c>
      <c r="AE96" s="25">
        <v>8</v>
      </c>
      <c r="AF96" s="25">
        <v>2</v>
      </c>
      <c r="AG96" s="25">
        <v>3</v>
      </c>
      <c r="AH96" s="25"/>
      <c r="AI96" s="25"/>
      <c r="AJ96" s="37">
        <f t="shared" si="128"/>
        <v>0</v>
      </c>
      <c r="AK96" s="37">
        <f t="shared" si="129"/>
        <v>2.5</v>
      </c>
      <c r="AL96" s="37">
        <f t="shared" si="130"/>
        <v>2.5</v>
      </c>
      <c r="AM96" s="25"/>
      <c r="AN96" s="25"/>
      <c r="AO96" s="25"/>
      <c r="AP96" s="25"/>
      <c r="AQ96" s="25"/>
      <c r="AR96" s="25"/>
      <c r="AS96" s="37">
        <f t="shared" si="131"/>
        <v>0</v>
      </c>
      <c r="AT96" s="37">
        <f t="shared" si="132"/>
        <v>0</v>
      </c>
      <c r="AU96" s="37">
        <f t="shared" si="133"/>
        <v>0</v>
      </c>
      <c r="AV96" s="25"/>
      <c r="AW96" s="25"/>
      <c r="AX96" s="25"/>
      <c r="AY96" s="25"/>
      <c r="AZ96" s="25"/>
      <c r="BA96" s="25"/>
      <c r="BB96" s="37">
        <f t="shared" si="134"/>
        <v>0</v>
      </c>
      <c r="BC96" s="37">
        <f t="shared" si="135"/>
        <v>0</v>
      </c>
      <c r="BD96" s="37">
        <f t="shared" si="136"/>
        <v>0</v>
      </c>
      <c r="BE96" s="25"/>
      <c r="BF96" s="25"/>
      <c r="BG96" s="25"/>
      <c r="BH96" s="25"/>
      <c r="BI96" s="25"/>
      <c r="BJ96" s="25"/>
      <c r="BK96" s="37">
        <f t="shared" si="137"/>
        <v>0</v>
      </c>
      <c r="BL96" s="37">
        <f t="shared" si="138"/>
        <v>0</v>
      </c>
      <c r="BM96" s="37">
        <f t="shared" si="139"/>
        <v>0</v>
      </c>
      <c r="BN96" s="25"/>
      <c r="BO96" s="25"/>
      <c r="BP96" s="37">
        <f t="shared" si="95"/>
        <v>0</v>
      </c>
      <c r="BR96" s="37">
        <f t="shared" si="96"/>
        <v>34</v>
      </c>
    </row>
    <row r="97" spans="4:70" x14ac:dyDescent="0.25">
      <c r="D97">
        <v>10</v>
      </c>
      <c r="E97" s="24" t="s">
        <v>239</v>
      </c>
      <c r="F97" s="25">
        <v>2</v>
      </c>
      <c r="G97" s="25">
        <v>15</v>
      </c>
      <c r="H97" s="25">
        <v>2</v>
      </c>
      <c r="I97" s="25">
        <v>9</v>
      </c>
      <c r="J97" s="37">
        <f t="shared" si="120"/>
        <v>5.5</v>
      </c>
      <c r="K97" s="37">
        <f t="shared" si="121"/>
        <v>3</v>
      </c>
      <c r="L97" s="25"/>
      <c r="M97" s="25"/>
      <c r="N97" s="25"/>
      <c r="O97" s="25"/>
      <c r="P97" s="25"/>
      <c r="Q97" s="25"/>
      <c r="R97" s="37">
        <f t="shared" si="122"/>
        <v>0</v>
      </c>
      <c r="S97" s="37">
        <f t="shared" si="123"/>
        <v>0</v>
      </c>
      <c r="T97" s="37">
        <f t="shared" si="124"/>
        <v>0</v>
      </c>
      <c r="U97" s="25">
        <v>1</v>
      </c>
      <c r="V97" s="25">
        <v>9</v>
      </c>
      <c r="W97" s="25">
        <v>1</v>
      </c>
      <c r="X97" s="25">
        <v>5</v>
      </c>
      <c r="Y97" s="25">
        <v>1</v>
      </c>
      <c r="Z97" s="25">
        <v>3</v>
      </c>
      <c r="AA97" s="37">
        <f t="shared" si="125"/>
        <v>2</v>
      </c>
      <c r="AB97" s="37">
        <f t="shared" si="126"/>
        <v>1</v>
      </c>
      <c r="AC97" s="37">
        <f t="shared" si="127"/>
        <v>2</v>
      </c>
      <c r="AD97" s="25"/>
      <c r="AE97" s="25"/>
      <c r="AF97" s="25"/>
      <c r="AG97" s="25"/>
      <c r="AH97" s="25"/>
      <c r="AI97" s="25"/>
      <c r="AJ97" s="37">
        <f t="shared" si="128"/>
        <v>0</v>
      </c>
      <c r="AK97" s="37">
        <f t="shared" si="129"/>
        <v>0</v>
      </c>
      <c r="AL97" s="37">
        <f t="shared" si="130"/>
        <v>0</v>
      </c>
      <c r="AM97" s="25">
        <v>13</v>
      </c>
      <c r="AN97" s="25">
        <v>83</v>
      </c>
      <c r="AO97" s="25">
        <v>13</v>
      </c>
      <c r="AP97" s="25">
        <v>53</v>
      </c>
      <c r="AQ97" s="25">
        <v>12</v>
      </c>
      <c r="AR97" s="25">
        <v>32</v>
      </c>
      <c r="AS97" s="37">
        <f t="shared" si="131"/>
        <v>22</v>
      </c>
      <c r="AT97" s="37">
        <f t="shared" si="132"/>
        <v>11</v>
      </c>
      <c r="AU97" s="37">
        <f t="shared" si="133"/>
        <v>15</v>
      </c>
      <c r="AV97" s="25"/>
      <c r="AW97" s="25"/>
      <c r="AX97" s="25"/>
      <c r="AY97" s="25"/>
      <c r="AZ97" s="25"/>
      <c r="BA97" s="25"/>
      <c r="BB97" s="37">
        <f t="shared" si="134"/>
        <v>0</v>
      </c>
      <c r="BC97" s="37">
        <f t="shared" si="135"/>
        <v>0</v>
      </c>
      <c r="BD97" s="37">
        <f t="shared" si="136"/>
        <v>0</v>
      </c>
      <c r="BE97" s="25"/>
      <c r="BF97" s="25"/>
      <c r="BG97" s="25"/>
      <c r="BH97" s="25"/>
      <c r="BI97" s="25"/>
      <c r="BJ97" s="25"/>
      <c r="BK97" s="37">
        <f t="shared" si="137"/>
        <v>0</v>
      </c>
      <c r="BL97" s="37">
        <f t="shared" si="138"/>
        <v>0</v>
      </c>
      <c r="BM97" s="37">
        <f t="shared" si="139"/>
        <v>0</v>
      </c>
      <c r="BN97" s="25"/>
      <c r="BO97" s="25"/>
      <c r="BP97" s="37">
        <f t="shared" si="95"/>
        <v>0</v>
      </c>
      <c r="BR97" s="37">
        <f t="shared" si="96"/>
        <v>61.5</v>
      </c>
    </row>
    <row r="98" spans="4:70" x14ac:dyDescent="0.25">
      <c r="D98">
        <v>10</v>
      </c>
      <c r="E98" s="24" t="s">
        <v>240</v>
      </c>
      <c r="F98" s="25">
        <v>1</v>
      </c>
      <c r="G98" s="25">
        <v>6</v>
      </c>
      <c r="H98" s="25">
        <v>1</v>
      </c>
      <c r="I98" s="25">
        <v>4</v>
      </c>
      <c r="J98" s="37">
        <f t="shared" si="120"/>
        <v>2.5</v>
      </c>
      <c r="K98" s="37">
        <f t="shared" si="121"/>
        <v>1</v>
      </c>
      <c r="L98" s="25"/>
      <c r="M98" s="25"/>
      <c r="N98" s="25"/>
      <c r="O98" s="25"/>
      <c r="P98" s="25"/>
      <c r="Q98" s="25"/>
      <c r="R98" s="37">
        <f t="shared" si="122"/>
        <v>0</v>
      </c>
      <c r="S98" s="37">
        <f t="shared" si="123"/>
        <v>0</v>
      </c>
      <c r="T98" s="37">
        <f t="shared" si="124"/>
        <v>0</v>
      </c>
      <c r="U98" s="25"/>
      <c r="V98" s="25"/>
      <c r="W98" s="25"/>
      <c r="X98" s="25"/>
      <c r="Y98" s="25"/>
      <c r="Z98" s="25"/>
      <c r="AA98" s="37">
        <f t="shared" si="125"/>
        <v>0</v>
      </c>
      <c r="AB98" s="37">
        <f t="shared" si="126"/>
        <v>0</v>
      </c>
      <c r="AC98" s="37">
        <f t="shared" si="127"/>
        <v>0</v>
      </c>
      <c r="AD98" s="25">
        <v>2</v>
      </c>
      <c r="AE98" s="25">
        <v>9</v>
      </c>
      <c r="AF98" s="25">
        <v>1</v>
      </c>
      <c r="AG98" s="25">
        <v>1</v>
      </c>
      <c r="AH98" s="25">
        <v>0</v>
      </c>
      <c r="AI98" s="25">
        <v>0</v>
      </c>
      <c r="AJ98" s="37">
        <f t="shared" si="128"/>
        <v>0</v>
      </c>
      <c r="AK98" s="37">
        <f t="shared" si="129"/>
        <v>1</v>
      </c>
      <c r="AL98" s="37">
        <f t="shared" si="130"/>
        <v>4.5</v>
      </c>
      <c r="AM98" s="25">
        <v>1</v>
      </c>
      <c r="AN98" s="25">
        <v>8</v>
      </c>
      <c r="AO98" s="25">
        <v>1</v>
      </c>
      <c r="AP98" s="25">
        <v>4</v>
      </c>
      <c r="AQ98" s="25">
        <v>1</v>
      </c>
      <c r="AR98" s="25">
        <v>2</v>
      </c>
      <c r="AS98" s="37">
        <f t="shared" si="131"/>
        <v>1.5</v>
      </c>
      <c r="AT98" s="37">
        <f t="shared" si="132"/>
        <v>1</v>
      </c>
      <c r="AU98" s="37">
        <f t="shared" si="133"/>
        <v>2</v>
      </c>
      <c r="AV98" s="25"/>
      <c r="AW98" s="25"/>
      <c r="AX98" s="25"/>
      <c r="AY98" s="25"/>
      <c r="AZ98" s="25"/>
      <c r="BA98" s="25"/>
      <c r="BB98" s="37">
        <f t="shared" si="134"/>
        <v>0</v>
      </c>
      <c r="BC98" s="37">
        <f t="shared" si="135"/>
        <v>0</v>
      </c>
      <c r="BD98" s="37">
        <f t="shared" si="136"/>
        <v>0</v>
      </c>
      <c r="BE98" s="25">
        <v>2</v>
      </c>
      <c r="BF98" s="25">
        <v>19</v>
      </c>
      <c r="BG98" s="25">
        <v>2</v>
      </c>
      <c r="BH98" s="25">
        <v>9</v>
      </c>
      <c r="BI98" s="25">
        <v>2</v>
      </c>
      <c r="BJ98" s="25">
        <v>6</v>
      </c>
      <c r="BK98" s="37">
        <f t="shared" si="137"/>
        <v>4</v>
      </c>
      <c r="BL98" s="37">
        <f t="shared" si="138"/>
        <v>1.5</v>
      </c>
      <c r="BM98" s="37">
        <f t="shared" si="139"/>
        <v>5</v>
      </c>
      <c r="BN98" s="25"/>
      <c r="BO98" s="25"/>
      <c r="BP98" s="37">
        <f t="shared" si="95"/>
        <v>0</v>
      </c>
      <c r="BR98" s="37">
        <f t="shared" si="96"/>
        <v>24</v>
      </c>
    </row>
    <row r="99" spans="4:70" x14ac:dyDescent="0.25">
      <c r="D99">
        <v>20</v>
      </c>
      <c r="E99" s="24" t="s">
        <v>241</v>
      </c>
      <c r="F99" s="25"/>
      <c r="G99" s="25"/>
      <c r="H99" s="25"/>
      <c r="I99" s="25"/>
      <c r="J99" s="37">
        <f t="shared" si="120"/>
        <v>0</v>
      </c>
      <c r="K99" s="37">
        <f t="shared" si="121"/>
        <v>0</v>
      </c>
      <c r="L99" s="25">
        <v>7</v>
      </c>
      <c r="M99" s="25">
        <v>61</v>
      </c>
      <c r="N99" s="25">
        <v>7</v>
      </c>
      <c r="O99" s="25">
        <v>49</v>
      </c>
      <c r="P99" s="25"/>
      <c r="Q99" s="25"/>
      <c r="R99" s="37">
        <f t="shared" si="122"/>
        <v>0</v>
      </c>
      <c r="S99" s="37">
        <f t="shared" si="123"/>
        <v>28</v>
      </c>
      <c r="T99" s="37">
        <f t="shared" si="124"/>
        <v>6</v>
      </c>
      <c r="U99" s="25"/>
      <c r="V99" s="25"/>
      <c r="W99" s="25"/>
      <c r="X99" s="25"/>
      <c r="Y99" s="25"/>
      <c r="Z99" s="25"/>
      <c r="AA99" s="37">
        <f t="shared" si="125"/>
        <v>0</v>
      </c>
      <c r="AB99" s="37">
        <f t="shared" si="126"/>
        <v>0</v>
      </c>
      <c r="AC99" s="37">
        <f t="shared" si="127"/>
        <v>0</v>
      </c>
      <c r="AD99" s="25">
        <v>4</v>
      </c>
      <c r="AE99" s="25">
        <v>31</v>
      </c>
      <c r="AF99" s="25">
        <v>4</v>
      </c>
      <c r="AG99" s="25">
        <v>13</v>
      </c>
      <c r="AH99" s="25">
        <v>4</v>
      </c>
      <c r="AI99" s="25">
        <v>8</v>
      </c>
      <c r="AJ99" s="37">
        <f t="shared" si="128"/>
        <v>6</v>
      </c>
      <c r="AK99" s="37">
        <f t="shared" si="129"/>
        <v>2.5</v>
      </c>
      <c r="AL99" s="37">
        <f t="shared" si="130"/>
        <v>9</v>
      </c>
      <c r="AM99" s="25"/>
      <c r="AN99" s="25"/>
      <c r="AO99" s="25"/>
      <c r="AP99" s="25"/>
      <c r="AQ99" s="25"/>
      <c r="AR99" s="25"/>
      <c r="AS99" s="37">
        <f t="shared" si="131"/>
        <v>0</v>
      </c>
      <c r="AT99" s="37">
        <f t="shared" si="132"/>
        <v>0</v>
      </c>
      <c r="AU99" s="37">
        <f t="shared" si="133"/>
        <v>0</v>
      </c>
      <c r="AV99" s="25"/>
      <c r="AW99" s="25"/>
      <c r="AX99" s="25"/>
      <c r="AY99" s="25"/>
      <c r="AZ99" s="25"/>
      <c r="BA99" s="25"/>
      <c r="BB99" s="37">
        <f t="shared" si="134"/>
        <v>0</v>
      </c>
      <c r="BC99" s="37">
        <f t="shared" si="135"/>
        <v>0</v>
      </c>
      <c r="BD99" s="37">
        <f t="shared" si="136"/>
        <v>0</v>
      </c>
      <c r="BE99" s="25"/>
      <c r="BF99" s="25"/>
      <c r="BG99" s="25"/>
      <c r="BH99" s="25"/>
      <c r="BI99" s="25"/>
      <c r="BJ99" s="25"/>
      <c r="BK99" s="37">
        <f t="shared" si="137"/>
        <v>0</v>
      </c>
      <c r="BL99" s="37">
        <f t="shared" si="138"/>
        <v>0</v>
      </c>
      <c r="BM99" s="37">
        <f t="shared" si="139"/>
        <v>0</v>
      </c>
      <c r="BN99" s="25"/>
      <c r="BO99" s="25"/>
      <c r="BP99" s="37">
        <f t="shared" si="95"/>
        <v>0</v>
      </c>
      <c r="BR99" s="37">
        <f t="shared" si="96"/>
        <v>51.5</v>
      </c>
    </row>
    <row r="100" spans="4:70" x14ac:dyDescent="0.25">
      <c r="D100">
        <v>10</v>
      </c>
      <c r="E100" s="24" t="s">
        <v>242</v>
      </c>
      <c r="F100" s="25">
        <v>5</v>
      </c>
      <c r="G100" s="25">
        <v>37</v>
      </c>
      <c r="H100" s="25">
        <v>5</v>
      </c>
      <c r="I100" s="25">
        <v>20</v>
      </c>
      <c r="J100" s="37">
        <f t="shared" si="120"/>
        <v>12.5</v>
      </c>
      <c r="K100" s="37">
        <f t="shared" si="121"/>
        <v>8.5</v>
      </c>
      <c r="L100" s="25"/>
      <c r="M100" s="25"/>
      <c r="N100" s="25"/>
      <c r="O100" s="25"/>
      <c r="P100" s="25"/>
      <c r="Q100" s="25"/>
      <c r="R100" s="37">
        <f t="shared" si="122"/>
        <v>0</v>
      </c>
      <c r="S100" s="37">
        <f t="shared" si="123"/>
        <v>0</v>
      </c>
      <c r="T100" s="37">
        <f t="shared" si="124"/>
        <v>0</v>
      </c>
      <c r="U100" s="25">
        <v>1</v>
      </c>
      <c r="V100" s="25">
        <v>9</v>
      </c>
      <c r="W100" s="25">
        <v>1</v>
      </c>
      <c r="X100" s="25">
        <v>6</v>
      </c>
      <c r="Y100" s="25">
        <v>1</v>
      </c>
      <c r="Z100" s="25">
        <v>5</v>
      </c>
      <c r="AA100" s="37">
        <f>(Y100+Z100)/2</f>
        <v>3</v>
      </c>
      <c r="AB100" s="37">
        <f>((W100+X100)/2)-AA100</f>
        <v>0.5</v>
      </c>
      <c r="AC100" s="37">
        <f>((U100+V100)/2)-(AA100+AB100)</f>
        <v>1.5</v>
      </c>
      <c r="AD100" s="25">
        <v>3</v>
      </c>
      <c r="AE100" s="25">
        <v>20</v>
      </c>
      <c r="AF100" s="25">
        <v>3</v>
      </c>
      <c r="AG100" s="25">
        <v>13</v>
      </c>
      <c r="AH100" s="25"/>
      <c r="AI100" s="25"/>
      <c r="AJ100" s="37">
        <f t="shared" si="128"/>
        <v>0</v>
      </c>
      <c r="AK100" s="37">
        <f t="shared" si="129"/>
        <v>8</v>
      </c>
      <c r="AL100" s="37">
        <f t="shared" si="130"/>
        <v>3.5</v>
      </c>
      <c r="AM100" s="25">
        <v>1</v>
      </c>
      <c r="AN100" s="25">
        <v>8</v>
      </c>
      <c r="AO100" s="25">
        <v>1</v>
      </c>
      <c r="AP100" s="25">
        <v>5</v>
      </c>
      <c r="AQ100" s="25">
        <v>1</v>
      </c>
      <c r="AR100" s="25">
        <v>4</v>
      </c>
      <c r="AS100" s="37">
        <f t="shared" si="131"/>
        <v>2.5</v>
      </c>
      <c r="AT100" s="37">
        <f t="shared" si="132"/>
        <v>0.5</v>
      </c>
      <c r="AU100" s="37">
        <f t="shared" si="133"/>
        <v>1.5</v>
      </c>
      <c r="AV100" s="25"/>
      <c r="AW100" s="25"/>
      <c r="AX100" s="25"/>
      <c r="AY100" s="25"/>
      <c r="AZ100" s="25"/>
      <c r="BA100" s="25"/>
      <c r="BB100" s="37">
        <f t="shared" si="134"/>
        <v>0</v>
      </c>
      <c r="BC100" s="37">
        <f t="shared" si="135"/>
        <v>0</v>
      </c>
      <c r="BD100" s="37">
        <f t="shared" si="136"/>
        <v>0</v>
      </c>
      <c r="BE100" s="25"/>
      <c r="BF100" s="25"/>
      <c r="BG100" s="25"/>
      <c r="BH100" s="25"/>
      <c r="BI100" s="25"/>
      <c r="BJ100" s="25"/>
      <c r="BK100" s="37">
        <f>(BI100+BJ100)/2</f>
        <v>0</v>
      </c>
      <c r="BL100" s="37">
        <f>((BG100+BH100)/2)-BK100</f>
        <v>0</v>
      </c>
      <c r="BM100" s="37">
        <f>((BE100+BF100)/2)-(BK100+BL100)</f>
        <v>0</v>
      </c>
      <c r="BN100" s="25"/>
      <c r="BO100" s="25"/>
      <c r="BP100" s="37">
        <f t="shared" si="95"/>
        <v>0</v>
      </c>
      <c r="BR100" s="37">
        <f t="shared" si="96"/>
        <v>42</v>
      </c>
    </row>
    <row r="101" spans="4:70" x14ac:dyDescent="0.25">
      <c r="D101">
        <v>10</v>
      </c>
      <c r="E101" s="24" t="s">
        <v>243</v>
      </c>
      <c r="F101" s="25">
        <v>2</v>
      </c>
      <c r="G101" s="25">
        <v>14</v>
      </c>
      <c r="H101" s="25">
        <v>2</v>
      </c>
      <c r="I101" s="25">
        <v>9</v>
      </c>
      <c r="J101" s="37">
        <f t="shared" si="120"/>
        <v>5.5</v>
      </c>
      <c r="K101" s="37">
        <f t="shared" si="121"/>
        <v>2.5</v>
      </c>
      <c r="L101" s="25"/>
      <c r="M101" s="25"/>
      <c r="N101" s="25"/>
      <c r="O101" s="25"/>
      <c r="P101" s="25"/>
      <c r="Q101" s="25"/>
      <c r="R101" s="37">
        <f t="shared" si="122"/>
        <v>0</v>
      </c>
      <c r="S101" s="37">
        <f t="shared" si="123"/>
        <v>0</v>
      </c>
      <c r="T101" s="37">
        <f t="shared" si="124"/>
        <v>0</v>
      </c>
      <c r="U101" s="25">
        <v>4</v>
      </c>
      <c r="V101" s="25">
        <v>37</v>
      </c>
      <c r="W101" s="25">
        <v>4</v>
      </c>
      <c r="X101" s="25">
        <v>24</v>
      </c>
      <c r="Y101" s="25">
        <v>4</v>
      </c>
      <c r="Z101" s="25">
        <v>18</v>
      </c>
      <c r="AA101" s="37">
        <f t="shared" si="125"/>
        <v>11</v>
      </c>
      <c r="AB101" s="37">
        <f t="shared" si="126"/>
        <v>3</v>
      </c>
      <c r="AC101" s="37">
        <f t="shared" si="127"/>
        <v>6.5</v>
      </c>
      <c r="AD101" s="25">
        <v>1</v>
      </c>
      <c r="AE101" s="25">
        <v>2</v>
      </c>
      <c r="AF101" s="25"/>
      <c r="AG101" s="25"/>
      <c r="AH101" s="25"/>
      <c r="AI101" s="25"/>
      <c r="AJ101" s="37">
        <f t="shared" si="128"/>
        <v>0</v>
      </c>
      <c r="AK101" s="37">
        <f t="shared" si="129"/>
        <v>0</v>
      </c>
      <c r="AL101" s="37">
        <f t="shared" si="130"/>
        <v>1.5</v>
      </c>
      <c r="AM101" s="25">
        <v>1</v>
      </c>
      <c r="AN101" s="25">
        <v>9</v>
      </c>
      <c r="AO101" s="25">
        <v>1</v>
      </c>
      <c r="AP101" s="25">
        <v>5</v>
      </c>
      <c r="AQ101" s="25">
        <v>1</v>
      </c>
      <c r="AR101" s="25">
        <v>4</v>
      </c>
      <c r="AS101" s="37">
        <f t="shared" si="131"/>
        <v>2.5</v>
      </c>
      <c r="AT101" s="37">
        <f t="shared" si="132"/>
        <v>0.5</v>
      </c>
      <c r="AU101" s="37">
        <f t="shared" si="133"/>
        <v>2</v>
      </c>
      <c r="AV101" s="25"/>
      <c r="AW101" s="25"/>
      <c r="AX101" s="25"/>
      <c r="AY101" s="25"/>
      <c r="AZ101" s="25"/>
      <c r="BA101" s="25"/>
      <c r="BB101" s="37">
        <f t="shared" si="134"/>
        <v>0</v>
      </c>
      <c r="BC101" s="37">
        <f t="shared" si="135"/>
        <v>0</v>
      </c>
      <c r="BD101" s="37">
        <f t="shared" si="136"/>
        <v>0</v>
      </c>
      <c r="BE101" s="25"/>
      <c r="BF101" s="25"/>
      <c r="BG101" s="25"/>
      <c r="BH101" s="25"/>
      <c r="BI101" s="25"/>
      <c r="BJ101" s="25"/>
      <c r="BK101" s="37">
        <f t="shared" si="137"/>
        <v>0</v>
      </c>
      <c r="BL101" s="37">
        <f t="shared" si="138"/>
        <v>0</v>
      </c>
      <c r="BM101" s="37">
        <f t="shared" si="139"/>
        <v>0</v>
      </c>
      <c r="BN101" s="25"/>
      <c r="BO101" s="25"/>
      <c r="BP101" s="37">
        <f t="shared" si="95"/>
        <v>0</v>
      </c>
      <c r="BR101" s="37">
        <f t="shared" si="96"/>
        <v>35</v>
      </c>
    </row>
    <row r="102" spans="4:70" x14ac:dyDescent="0.25">
      <c r="D102">
        <v>10</v>
      </c>
      <c r="E102" s="24" t="s">
        <v>244</v>
      </c>
      <c r="F102" s="25">
        <v>5</v>
      </c>
      <c r="G102" s="25">
        <v>16</v>
      </c>
      <c r="H102" s="25">
        <v>4</v>
      </c>
      <c r="I102" s="25">
        <v>8</v>
      </c>
      <c r="J102" s="37">
        <f t="shared" si="120"/>
        <v>6</v>
      </c>
      <c r="K102" s="37">
        <f t="shared" si="121"/>
        <v>4.5</v>
      </c>
      <c r="L102" s="25"/>
      <c r="M102" s="25"/>
      <c r="N102" s="25"/>
      <c r="O102" s="25"/>
      <c r="P102" s="25"/>
      <c r="Q102" s="25"/>
      <c r="R102" s="37">
        <f t="shared" si="122"/>
        <v>0</v>
      </c>
      <c r="S102" s="37">
        <f t="shared" si="123"/>
        <v>0</v>
      </c>
      <c r="T102" s="37">
        <f t="shared" si="124"/>
        <v>0</v>
      </c>
      <c r="U102" s="25"/>
      <c r="V102" s="25"/>
      <c r="W102" s="25"/>
      <c r="X102" s="25"/>
      <c r="Y102" s="25"/>
      <c r="Z102" s="25"/>
      <c r="AA102" s="37">
        <f t="shared" si="125"/>
        <v>0</v>
      </c>
      <c r="AB102" s="37">
        <f t="shared" si="126"/>
        <v>0</v>
      </c>
      <c r="AC102" s="37">
        <f t="shared" si="127"/>
        <v>0</v>
      </c>
      <c r="AD102" s="25"/>
      <c r="AE102" s="25"/>
      <c r="AF102" s="25"/>
      <c r="AG102" s="25"/>
      <c r="AH102" s="25"/>
      <c r="AI102" s="25"/>
      <c r="AJ102" s="37">
        <f t="shared" si="128"/>
        <v>0</v>
      </c>
      <c r="AK102" s="37">
        <f t="shared" si="129"/>
        <v>0</v>
      </c>
      <c r="AL102" s="37">
        <f t="shared" si="130"/>
        <v>0</v>
      </c>
      <c r="AM102" s="25">
        <v>2</v>
      </c>
      <c r="AN102" s="25">
        <v>10</v>
      </c>
      <c r="AO102" s="25">
        <v>2</v>
      </c>
      <c r="AP102" s="25">
        <v>5</v>
      </c>
      <c r="AQ102" s="25">
        <v>1</v>
      </c>
      <c r="AR102" s="25">
        <v>2</v>
      </c>
      <c r="AS102" s="37">
        <f t="shared" si="131"/>
        <v>1.5</v>
      </c>
      <c r="AT102" s="37">
        <f t="shared" si="132"/>
        <v>2</v>
      </c>
      <c r="AU102" s="37">
        <f t="shared" si="133"/>
        <v>2.5</v>
      </c>
      <c r="AV102" s="25"/>
      <c r="AW102" s="25"/>
      <c r="AX102" s="25"/>
      <c r="AY102" s="25"/>
      <c r="AZ102" s="25"/>
      <c r="BA102" s="25"/>
      <c r="BB102" s="37">
        <f t="shared" si="134"/>
        <v>0</v>
      </c>
      <c r="BC102" s="37">
        <f t="shared" si="135"/>
        <v>0</v>
      </c>
      <c r="BD102" s="37">
        <f t="shared" si="136"/>
        <v>0</v>
      </c>
      <c r="BE102" s="25">
        <v>6</v>
      </c>
      <c r="BF102" s="25">
        <v>25</v>
      </c>
      <c r="BG102" s="25">
        <v>6</v>
      </c>
      <c r="BH102" s="25">
        <v>15</v>
      </c>
      <c r="BI102" s="25">
        <v>2</v>
      </c>
      <c r="BJ102" s="25">
        <v>4</v>
      </c>
      <c r="BK102" s="37">
        <f t="shared" si="137"/>
        <v>3</v>
      </c>
      <c r="BL102" s="37">
        <f t="shared" si="138"/>
        <v>7.5</v>
      </c>
      <c r="BM102" s="37">
        <f t="shared" si="139"/>
        <v>5</v>
      </c>
      <c r="BN102" s="25"/>
      <c r="BO102" s="25"/>
      <c r="BP102" s="37">
        <f t="shared" si="95"/>
        <v>0</v>
      </c>
      <c r="BR102" s="37">
        <f t="shared" si="96"/>
        <v>32</v>
      </c>
    </row>
    <row r="103" spans="4:70" x14ac:dyDescent="0.25">
      <c r="D103">
        <v>0</v>
      </c>
      <c r="E103" s="24" t="s">
        <v>245</v>
      </c>
      <c r="F103" s="25">
        <v>6</v>
      </c>
      <c r="G103" s="25">
        <v>25</v>
      </c>
      <c r="H103" s="25">
        <v>6</v>
      </c>
      <c r="I103" s="25">
        <v>15</v>
      </c>
      <c r="J103" s="37">
        <f t="shared" si="120"/>
        <v>10.5</v>
      </c>
      <c r="K103" s="37">
        <f t="shared" si="121"/>
        <v>5</v>
      </c>
      <c r="L103" s="25"/>
      <c r="M103" s="25"/>
      <c r="N103" s="25"/>
      <c r="O103" s="25"/>
      <c r="P103" s="25"/>
      <c r="Q103" s="25"/>
      <c r="R103" s="37">
        <f t="shared" si="122"/>
        <v>0</v>
      </c>
      <c r="S103" s="37">
        <f t="shared" si="123"/>
        <v>0</v>
      </c>
      <c r="T103" s="37">
        <f t="shared" si="124"/>
        <v>0</v>
      </c>
      <c r="U103" s="25"/>
      <c r="V103" s="25"/>
      <c r="W103" s="25"/>
      <c r="X103" s="25"/>
      <c r="Y103" s="25"/>
      <c r="Z103" s="25"/>
      <c r="AA103" s="37">
        <f t="shared" si="125"/>
        <v>0</v>
      </c>
      <c r="AB103" s="37">
        <f t="shared" si="126"/>
        <v>0</v>
      </c>
      <c r="AC103" s="37">
        <f t="shared" si="127"/>
        <v>0</v>
      </c>
      <c r="AD103" s="25">
        <v>1</v>
      </c>
      <c r="AE103" s="25">
        <v>5</v>
      </c>
      <c r="AF103" s="25">
        <v>1</v>
      </c>
      <c r="AG103" s="25">
        <v>3</v>
      </c>
      <c r="AH103" s="25"/>
      <c r="AI103" s="25"/>
      <c r="AJ103" s="37">
        <f t="shared" si="128"/>
        <v>0</v>
      </c>
      <c r="AK103" s="37">
        <f t="shared" si="129"/>
        <v>2</v>
      </c>
      <c r="AL103" s="37">
        <f t="shared" si="130"/>
        <v>1</v>
      </c>
      <c r="AM103" s="25">
        <v>1</v>
      </c>
      <c r="AN103" s="25">
        <v>5</v>
      </c>
      <c r="AO103" s="25">
        <v>1</v>
      </c>
      <c r="AP103" s="25">
        <v>3</v>
      </c>
      <c r="AQ103" s="25"/>
      <c r="AR103" s="25"/>
      <c r="AS103" s="37">
        <f t="shared" si="131"/>
        <v>0</v>
      </c>
      <c r="AT103" s="37">
        <f t="shared" si="132"/>
        <v>2</v>
      </c>
      <c r="AU103" s="37">
        <f t="shared" si="133"/>
        <v>1</v>
      </c>
      <c r="AV103" s="25"/>
      <c r="AW103" s="25"/>
      <c r="AX103" s="25"/>
      <c r="AY103" s="25"/>
      <c r="AZ103" s="25"/>
      <c r="BA103" s="25"/>
      <c r="BB103" s="37">
        <f t="shared" si="134"/>
        <v>0</v>
      </c>
      <c r="BC103" s="37">
        <f t="shared" si="135"/>
        <v>0</v>
      </c>
      <c r="BD103" s="37">
        <f t="shared" si="136"/>
        <v>0</v>
      </c>
      <c r="BE103" s="25">
        <v>5</v>
      </c>
      <c r="BF103" s="25">
        <v>33</v>
      </c>
      <c r="BG103" s="25">
        <v>5</v>
      </c>
      <c r="BH103" s="25">
        <v>20</v>
      </c>
      <c r="BI103" s="25">
        <v>5</v>
      </c>
      <c r="BJ103" s="25">
        <v>14</v>
      </c>
      <c r="BK103" s="37">
        <f t="shared" si="137"/>
        <v>9.5</v>
      </c>
      <c r="BL103" s="37">
        <f t="shared" si="138"/>
        <v>3</v>
      </c>
      <c r="BM103" s="37">
        <f t="shared" si="139"/>
        <v>6.5</v>
      </c>
      <c r="BN103" s="25"/>
      <c r="BO103" s="25"/>
      <c r="BP103" s="37">
        <f t="shared" si="95"/>
        <v>0</v>
      </c>
      <c r="BR103" s="37">
        <f t="shared" si="96"/>
        <v>40.5</v>
      </c>
    </row>
    <row r="104" spans="4:70" x14ac:dyDescent="0.25">
      <c r="D104">
        <v>10</v>
      </c>
      <c r="E104" s="24" t="s">
        <v>246</v>
      </c>
      <c r="F104" s="25"/>
      <c r="G104" s="25"/>
      <c r="H104" s="25"/>
      <c r="I104" s="25"/>
      <c r="J104" s="37">
        <f t="shared" si="120"/>
        <v>0</v>
      </c>
      <c r="K104" s="37">
        <f t="shared" si="121"/>
        <v>0</v>
      </c>
      <c r="L104" s="25">
        <v>1</v>
      </c>
      <c r="M104" s="25">
        <v>10</v>
      </c>
      <c r="N104" s="25">
        <v>1</v>
      </c>
      <c r="O104" s="25">
        <v>7</v>
      </c>
      <c r="P104" s="25"/>
      <c r="Q104" s="25"/>
      <c r="R104" s="37">
        <f t="shared" si="122"/>
        <v>0</v>
      </c>
      <c r="S104" s="37">
        <f t="shared" si="123"/>
        <v>4</v>
      </c>
      <c r="T104" s="37">
        <f t="shared" si="124"/>
        <v>1.5</v>
      </c>
      <c r="U104" s="25">
        <v>3</v>
      </c>
      <c r="V104" s="25">
        <v>27</v>
      </c>
      <c r="W104" s="25">
        <v>3</v>
      </c>
      <c r="X104" s="25">
        <v>15</v>
      </c>
      <c r="Y104" s="25">
        <v>3</v>
      </c>
      <c r="Z104" s="25">
        <v>8</v>
      </c>
      <c r="AA104" s="37">
        <f t="shared" si="125"/>
        <v>5.5</v>
      </c>
      <c r="AB104" s="37">
        <f t="shared" si="126"/>
        <v>3.5</v>
      </c>
      <c r="AC104" s="37">
        <f t="shared" si="127"/>
        <v>6</v>
      </c>
      <c r="AD104" s="25">
        <v>3</v>
      </c>
      <c r="AE104" s="25">
        <v>22</v>
      </c>
      <c r="AF104" s="25">
        <v>3</v>
      </c>
      <c r="AG104" s="25">
        <v>14</v>
      </c>
      <c r="AH104" s="25">
        <v>3</v>
      </c>
      <c r="AI104" s="25">
        <v>6</v>
      </c>
      <c r="AJ104" s="37">
        <f t="shared" si="128"/>
        <v>4.5</v>
      </c>
      <c r="AK104" s="37">
        <f t="shared" si="129"/>
        <v>4</v>
      </c>
      <c r="AL104" s="37">
        <f t="shared" si="130"/>
        <v>4</v>
      </c>
      <c r="AM104" s="25">
        <v>2</v>
      </c>
      <c r="AN104" s="25">
        <v>15</v>
      </c>
      <c r="AO104" s="25">
        <v>2</v>
      </c>
      <c r="AP104" s="25">
        <v>9</v>
      </c>
      <c r="AQ104" s="25">
        <v>2</v>
      </c>
      <c r="AR104" s="25">
        <v>5</v>
      </c>
      <c r="AS104" s="37">
        <f t="shared" si="131"/>
        <v>3.5</v>
      </c>
      <c r="AT104" s="37">
        <f t="shared" si="132"/>
        <v>2</v>
      </c>
      <c r="AU104" s="37">
        <f t="shared" si="133"/>
        <v>3</v>
      </c>
      <c r="AV104" s="25"/>
      <c r="AW104" s="25"/>
      <c r="AX104" s="25"/>
      <c r="AY104" s="25"/>
      <c r="AZ104" s="25"/>
      <c r="BA104" s="25"/>
      <c r="BB104" s="37">
        <f t="shared" si="134"/>
        <v>0</v>
      </c>
      <c r="BC104" s="37">
        <f t="shared" si="135"/>
        <v>0</v>
      </c>
      <c r="BD104" s="37">
        <f t="shared" si="136"/>
        <v>0</v>
      </c>
      <c r="BE104" s="25">
        <v>2</v>
      </c>
      <c r="BF104" s="25">
        <v>15</v>
      </c>
      <c r="BG104" s="25">
        <v>2</v>
      </c>
      <c r="BH104" s="25">
        <v>7</v>
      </c>
      <c r="BI104" s="25">
        <v>2</v>
      </c>
      <c r="BJ104" s="25">
        <v>5</v>
      </c>
      <c r="BK104" s="37">
        <f t="shared" si="137"/>
        <v>3.5</v>
      </c>
      <c r="BL104" s="37">
        <f t="shared" si="138"/>
        <v>1</v>
      </c>
      <c r="BM104" s="37">
        <f t="shared" si="139"/>
        <v>4</v>
      </c>
      <c r="BN104" s="25"/>
      <c r="BO104" s="25"/>
      <c r="BP104" s="37">
        <f t="shared" si="95"/>
        <v>0</v>
      </c>
      <c r="BR104" s="37">
        <f t="shared" si="96"/>
        <v>50</v>
      </c>
    </row>
    <row r="105" spans="4:70" x14ac:dyDescent="0.25">
      <c r="D105">
        <v>10</v>
      </c>
      <c r="E105" s="24" t="s">
        <v>247</v>
      </c>
      <c r="F105" s="25">
        <v>6</v>
      </c>
      <c r="G105" s="25">
        <v>34</v>
      </c>
      <c r="H105" s="25">
        <v>6</v>
      </c>
      <c r="I105" s="25">
        <v>21</v>
      </c>
      <c r="J105" s="37">
        <f t="shared" si="120"/>
        <v>13.5</v>
      </c>
      <c r="K105" s="37">
        <f t="shared" si="121"/>
        <v>6.5</v>
      </c>
      <c r="L105" s="25"/>
      <c r="M105" s="25"/>
      <c r="N105" s="25"/>
      <c r="O105" s="25"/>
      <c r="P105" s="25"/>
      <c r="Q105" s="25"/>
      <c r="R105" s="37">
        <f t="shared" si="122"/>
        <v>0</v>
      </c>
      <c r="S105" s="37">
        <f t="shared" si="123"/>
        <v>0</v>
      </c>
      <c r="T105" s="37">
        <f t="shared" si="124"/>
        <v>0</v>
      </c>
      <c r="U105" s="25"/>
      <c r="V105" s="25"/>
      <c r="W105" s="25"/>
      <c r="X105" s="25"/>
      <c r="Y105" s="25"/>
      <c r="Z105" s="25"/>
      <c r="AA105" s="37">
        <f t="shared" si="125"/>
        <v>0</v>
      </c>
      <c r="AB105" s="37">
        <f t="shared" si="126"/>
        <v>0</v>
      </c>
      <c r="AC105" s="37">
        <f t="shared" si="127"/>
        <v>0</v>
      </c>
      <c r="AD105" s="25">
        <v>1</v>
      </c>
      <c r="AE105" s="25">
        <v>3</v>
      </c>
      <c r="AF105" s="25">
        <v>1</v>
      </c>
      <c r="AG105" s="25">
        <v>1</v>
      </c>
      <c r="AH105" s="25"/>
      <c r="AI105" s="25"/>
      <c r="AJ105" s="37">
        <f t="shared" si="128"/>
        <v>0</v>
      </c>
      <c r="AK105" s="37">
        <f t="shared" si="129"/>
        <v>1</v>
      </c>
      <c r="AL105" s="37">
        <f t="shared" si="130"/>
        <v>1</v>
      </c>
      <c r="AM105" s="25">
        <v>2</v>
      </c>
      <c r="AN105" s="25">
        <v>7</v>
      </c>
      <c r="AO105" s="25">
        <v>1</v>
      </c>
      <c r="AP105" s="25">
        <v>1</v>
      </c>
      <c r="AQ105" s="25"/>
      <c r="AR105" s="25"/>
      <c r="AS105" s="37">
        <f t="shared" si="131"/>
        <v>0</v>
      </c>
      <c r="AT105" s="37">
        <f t="shared" si="132"/>
        <v>1</v>
      </c>
      <c r="AU105" s="37">
        <f t="shared" si="133"/>
        <v>3.5</v>
      </c>
      <c r="AV105" s="25"/>
      <c r="AW105" s="25"/>
      <c r="AX105" s="25"/>
      <c r="AY105" s="25"/>
      <c r="AZ105" s="25"/>
      <c r="BA105" s="25"/>
      <c r="BB105" s="37">
        <f t="shared" si="134"/>
        <v>0</v>
      </c>
      <c r="BC105" s="37">
        <f t="shared" si="135"/>
        <v>0</v>
      </c>
      <c r="BD105" s="37">
        <f t="shared" si="136"/>
        <v>0</v>
      </c>
      <c r="BE105" s="25"/>
      <c r="BF105" s="25"/>
      <c r="BG105" s="25"/>
      <c r="BH105" s="25"/>
      <c r="BI105" s="25"/>
      <c r="BJ105" s="25"/>
      <c r="BK105" s="37">
        <f t="shared" si="137"/>
        <v>0</v>
      </c>
      <c r="BL105" s="37">
        <f t="shared" si="138"/>
        <v>0</v>
      </c>
      <c r="BM105" s="37">
        <f t="shared" si="139"/>
        <v>0</v>
      </c>
      <c r="BN105" s="25"/>
      <c r="BO105" s="25"/>
      <c r="BP105" s="37">
        <f t="shared" si="95"/>
        <v>0</v>
      </c>
      <c r="BR105" s="37">
        <f t="shared" si="96"/>
        <v>26.5</v>
      </c>
    </row>
    <row r="106" spans="4:70" x14ac:dyDescent="0.25">
      <c r="D106">
        <v>0</v>
      </c>
      <c r="E106" s="24" t="s">
        <v>248</v>
      </c>
      <c r="F106" s="25">
        <v>6</v>
      </c>
      <c r="G106" s="25">
        <v>38</v>
      </c>
      <c r="H106" s="25">
        <v>5</v>
      </c>
      <c r="I106" s="25">
        <v>22</v>
      </c>
      <c r="J106" s="37">
        <f t="shared" si="120"/>
        <v>13.5</v>
      </c>
      <c r="K106" s="37">
        <f t="shared" si="121"/>
        <v>8.5</v>
      </c>
      <c r="L106" s="25">
        <v>2</v>
      </c>
      <c r="M106" s="25">
        <v>8</v>
      </c>
      <c r="N106" s="25">
        <v>1</v>
      </c>
      <c r="O106" s="25">
        <v>5</v>
      </c>
      <c r="P106" s="25"/>
      <c r="Q106" s="25"/>
      <c r="R106" s="37">
        <f t="shared" si="122"/>
        <v>0</v>
      </c>
      <c r="S106" s="37">
        <f t="shared" si="123"/>
        <v>3</v>
      </c>
      <c r="T106" s="37">
        <f t="shared" si="124"/>
        <v>2</v>
      </c>
      <c r="U106" s="25"/>
      <c r="V106" s="25"/>
      <c r="W106" s="25"/>
      <c r="X106" s="25"/>
      <c r="Y106" s="25"/>
      <c r="Z106" s="25"/>
      <c r="AA106" s="37">
        <f t="shared" si="125"/>
        <v>0</v>
      </c>
      <c r="AB106" s="37">
        <f t="shared" si="126"/>
        <v>0</v>
      </c>
      <c r="AC106" s="37">
        <f t="shared" si="127"/>
        <v>0</v>
      </c>
      <c r="AD106" s="25"/>
      <c r="AE106" s="25"/>
      <c r="AF106" s="25"/>
      <c r="AG106" s="25"/>
      <c r="AH106" s="25"/>
      <c r="AI106" s="25"/>
      <c r="AJ106" s="37">
        <f t="shared" si="128"/>
        <v>0</v>
      </c>
      <c r="AK106" s="37">
        <f t="shared" si="129"/>
        <v>0</v>
      </c>
      <c r="AL106" s="37">
        <f t="shared" si="130"/>
        <v>0</v>
      </c>
      <c r="AM106" s="25">
        <v>2</v>
      </c>
      <c r="AN106" s="25">
        <v>3</v>
      </c>
      <c r="AO106" s="25"/>
      <c r="AP106" s="25"/>
      <c r="AQ106" s="25"/>
      <c r="AR106" s="25"/>
      <c r="AS106" s="37">
        <f t="shared" si="131"/>
        <v>0</v>
      </c>
      <c r="AT106" s="37">
        <f t="shared" si="132"/>
        <v>0</v>
      </c>
      <c r="AU106" s="37">
        <f t="shared" si="133"/>
        <v>2.5</v>
      </c>
      <c r="AV106" s="25">
        <v>1</v>
      </c>
      <c r="AW106" s="25">
        <v>4</v>
      </c>
      <c r="AX106" s="25">
        <v>1</v>
      </c>
      <c r="AY106" s="25">
        <v>2</v>
      </c>
      <c r="AZ106" s="25">
        <v>1</v>
      </c>
      <c r="BA106" s="25">
        <v>1</v>
      </c>
      <c r="BB106" s="37">
        <f t="shared" si="134"/>
        <v>1</v>
      </c>
      <c r="BC106" s="37">
        <f t="shared" si="135"/>
        <v>0.5</v>
      </c>
      <c r="BD106" s="37">
        <f t="shared" si="136"/>
        <v>1</v>
      </c>
      <c r="BE106" s="25"/>
      <c r="BF106" s="25"/>
      <c r="BG106" s="25"/>
      <c r="BH106" s="25"/>
      <c r="BI106" s="25"/>
      <c r="BJ106" s="25"/>
      <c r="BK106" s="37">
        <f t="shared" si="137"/>
        <v>0</v>
      </c>
      <c r="BL106" s="37">
        <f t="shared" si="138"/>
        <v>0</v>
      </c>
      <c r="BM106" s="37">
        <f t="shared" si="139"/>
        <v>0</v>
      </c>
      <c r="BN106" s="25"/>
      <c r="BO106" s="25"/>
      <c r="BP106" s="37">
        <f t="shared" si="95"/>
        <v>0</v>
      </c>
      <c r="BR106" s="37">
        <f t="shared" si="96"/>
        <v>32</v>
      </c>
    </row>
    <row r="107" spans="4:70" x14ac:dyDescent="0.25">
      <c r="D107">
        <v>10</v>
      </c>
      <c r="E107" s="24" t="s">
        <v>249</v>
      </c>
      <c r="F107" s="25">
        <v>5</v>
      </c>
      <c r="G107" s="25">
        <v>33</v>
      </c>
      <c r="H107" s="25">
        <v>4</v>
      </c>
      <c r="I107" s="25">
        <v>12</v>
      </c>
      <c r="J107" s="37">
        <f t="shared" si="120"/>
        <v>8</v>
      </c>
      <c r="K107" s="37">
        <f t="shared" si="121"/>
        <v>11</v>
      </c>
      <c r="L107" s="25"/>
      <c r="M107" s="25"/>
      <c r="N107" s="25"/>
      <c r="O107" s="25"/>
      <c r="P107" s="25"/>
      <c r="Q107" s="25"/>
      <c r="R107" s="37">
        <f t="shared" si="122"/>
        <v>0</v>
      </c>
      <c r="S107" s="37">
        <f t="shared" si="123"/>
        <v>0</v>
      </c>
      <c r="T107" s="37">
        <f t="shared" si="124"/>
        <v>0</v>
      </c>
      <c r="U107" s="25"/>
      <c r="V107" s="25"/>
      <c r="W107" s="25"/>
      <c r="X107" s="25"/>
      <c r="Y107" s="25"/>
      <c r="Z107" s="25"/>
      <c r="AA107" s="37">
        <f t="shared" si="125"/>
        <v>0</v>
      </c>
      <c r="AB107" s="37">
        <f t="shared" si="126"/>
        <v>0</v>
      </c>
      <c r="AC107" s="37">
        <f t="shared" si="127"/>
        <v>0</v>
      </c>
      <c r="AD107" s="25">
        <v>2</v>
      </c>
      <c r="AE107" s="25">
        <v>12</v>
      </c>
      <c r="AF107" s="25">
        <v>2</v>
      </c>
      <c r="AG107" s="25">
        <v>8</v>
      </c>
      <c r="AH107" s="25">
        <v>2</v>
      </c>
      <c r="AI107" s="25">
        <v>6</v>
      </c>
      <c r="AJ107" s="37">
        <f t="shared" si="128"/>
        <v>4</v>
      </c>
      <c r="AK107" s="37">
        <f t="shared" si="129"/>
        <v>1</v>
      </c>
      <c r="AL107" s="37">
        <f t="shared" si="130"/>
        <v>2</v>
      </c>
      <c r="AM107" s="25">
        <v>5</v>
      </c>
      <c r="AN107" s="25">
        <v>30</v>
      </c>
      <c r="AO107" s="25">
        <v>5</v>
      </c>
      <c r="AP107" s="25">
        <v>14</v>
      </c>
      <c r="AQ107" s="25">
        <v>3</v>
      </c>
      <c r="AR107" s="25">
        <v>7</v>
      </c>
      <c r="AS107" s="37">
        <f t="shared" si="131"/>
        <v>5</v>
      </c>
      <c r="AT107" s="37">
        <f t="shared" si="132"/>
        <v>4.5</v>
      </c>
      <c r="AU107" s="37">
        <f t="shared" si="133"/>
        <v>8</v>
      </c>
      <c r="AV107" s="25"/>
      <c r="AW107" s="25"/>
      <c r="AX107" s="25"/>
      <c r="AY107" s="25"/>
      <c r="AZ107" s="25"/>
      <c r="BA107" s="25"/>
      <c r="BB107" s="37">
        <f t="shared" si="134"/>
        <v>0</v>
      </c>
      <c r="BC107" s="37">
        <f t="shared" si="135"/>
        <v>0</v>
      </c>
      <c r="BD107" s="37">
        <f t="shared" si="136"/>
        <v>0</v>
      </c>
      <c r="BE107" s="25"/>
      <c r="BF107" s="25"/>
      <c r="BG107" s="25"/>
      <c r="BH107" s="25"/>
      <c r="BI107" s="25"/>
      <c r="BJ107" s="25"/>
      <c r="BK107" s="37">
        <f t="shared" si="137"/>
        <v>0</v>
      </c>
      <c r="BL107" s="37">
        <f t="shared" si="138"/>
        <v>0</v>
      </c>
      <c r="BM107" s="37">
        <f t="shared" si="139"/>
        <v>0</v>
      </c>
      <c r="BN107" s="25"/>
      <c r="BO107" s="25"/>
      <c r="BP107" s="37">
        <f t="shared" si="95"/>
        <v>0</v>
      </c>
      <c r="BR107" s="37">
        <f t="shared" si="96"/>
        <v>43.5</v>
      </c>
    </row>
    <row r="108" spans="4:70" x14ac:dyDescent="0.25">
      <c r="D108">
        <v>10</v>
      </c>
      <c r="E108" s="24" t="s">
        <v>250</v>
      </c>
      <c r="F108" s="25">
        <v>4</v>
      </c>
      <c r="G108" s="25">
        <v>29</v>
      </c>
      <c r="H108" s="25">
        <v>4</v>
      </c>
      <c r="I108" s="25">
        <v>22</v>
      </c>
      <c r="J108" s="37">
        <f t="shared" si="120"/>
        <v>13</v>
      </c>
      <c r="K108" s="37">
        <f t="shared" si="121"/>
        <v>3.5</v>
      </c>
      <c r="L108" s="25"/>
      <c r="M108" s="25"/>
      <c r="N108" s="25"/>
      <c r="O108" s="25"/>
      <c r="P108" s="25"/>
      <c r="Q108" s="25"/>
      <c r="R108" s="37">
        <f t="shared" si="122"/>
        <v>0</v>
      </c>
      <c r="S108" s="37">
        <f t="shared" si="123"/>
        <v>0</v>
      </c>
      <c r="T108" s="37">
        <f t="shared" si="124"/>
        <v>0</v>
      </c>
      <c r="U108" s="25"/>
      <c r="V108" s="25"/>
      <c r="W108" s="25"/>
      <c r="X108" s="25"/>
      <c r="Y108" s="25"/>
      <c r="Z108" s="25"/>
      <c r="AA108" s="37">
        <f t="shared" si="125"/>
        <v>0</v>
      </c>
      <c r="AB108" s="37">
        <f t="shared" si="126"/>
        <v>0</v>
      </c>
      <c r="AC108" s="37">
        <f t="shared" si="127"/>
        <v>0</v>
      </c>
      <c r="AD108" s="39">
        <v>4</v>
      </c>
      <c r="AE108" s="39">
        <v>16</v>
      </c>
      <c r="AF108" s="25">
        <v>3</v>
      </c>
      <c r="AG108" s="25">
        <v>8</v>
      </c>
      <c r="AH108" s="25">
        <v>1</v>
      </c>
      <c r="AI108" s="25">
        <v>3</v>
      </c>
      <c r="AJ108" s="37">
        <f t="shared" si="128"/>
        <v>2</v>
      </c>
      <c r="AK108" s="37">
        <f t="shared" si="129"/>
        <v>3.5</v>
      </c>
      <c r="AL108" s="37">
        <f t="shared" si="130"/>
        <v>4.5</v>
      </c>
      <c r="AM108" s="25"/>
      <c r="AN108" s="25"/>
      <c r="AO108" s="25"/>
      <c r="AP108" s="25"/>
      <c r="AQ108" s="25"/>
      <c r="AR108" s="25"/>
      <c r="AS108" s="37">
        <f t="shared" si="131"/>
        <v>0</v>
      </c>
      <c r="AT108" s="37">
        <f t="shared" si="132"/>
        <v>0</v>
      </c>
      <c r="AU108" s="37">
        <f t="shared" si="133"/>
        <v>0</v>
      </c>
      <c r="AV108" s="25"/>
      <c r="AW108" s="25"/>
      <c r="AX108" s="25"/>
      <c r="AY108" s="25"/>
      <c r="AZ108" s="25"/>
      <c r="BA108" s="25"/>
      <c r="BB108" s="37">
        <f t="shared" si="134"/>
        <v>0</v>
      </c>
      <c r="BC108" s="37">
        <f t="shared" si="135"/>
        <v>0</v>
      </c>
      <c r="BD108" s="37">
        <f t="shared" si="136"/>
        <v>0</v>
      </c>
      <c r="BE108" s="25">
        <v>9</v>
      </c>
      <c r="BF108" s="25">
        <v>80</v>
      </c>
      <c r="BG108" s="25">
        <v>9</v>
      </c>
      <c r="BH108" s="25">
        <v>51</v>
      </c>
      <c r="BI108" s="25">
        <v>8</v>
      </c>
      <c r="BJ108" s="25">
        <v>41</v>
      </c>
      <c r="BK108" s="37">
        <f t="shared" si="137"/>
        <v>24.5</v>
      </c>
      <c r="BL108" s="37">
        <f t="shared" si="138"/>
        <v>5.5</v>
      </c>
      <c r="BM108" s="37">
        <f t="shared" si="139"/>
        <v>14.5</v>
      </c>
      <c r="BN108" s="25"/>
      <c r="BO108" s="25"/>
      <c r="BP108" s="37">
        <f t="shared" si="95"/>
        <v>0</v>
      </c>
      <c r="BR108" s="37">
        <f t="shared" si="96"/>
        <v>71</v>
      </c>
    </row>
    <row r="109" spans="4:70" x14ac:dyDescent="0.25">
      <c r="D109">
        <v>10</v>
      </c>
      <c r="E109" s="24" t="s">
        <v>251</v>
      </c>
      <c r="F109" s="25">
        <v>2</v>
      </c>
      <c r="G109" s="25">
        <v>5</v>
      </c>
      <c r="H109" s="25">
        <v>2</v>
      </c>
      <c r="I109" s="25">
        <v>2</v>
      </c>
      <c r="J109" s="37">
        <f t="shared" si="120"/>
        <v>2</v>
      </c>
      <c r="K109" s="37">
        <f t="shared" si="121"/>
        <v>1.5</v>
      </c>
      <c r="L109" s="25">
        <v>3</v>
      </c>
      <c r="M109" s="25">
        <v>25</v>
      </c>
      <c r="N109" s="25">
        <v>3</v>
      </c>
      <c r="O109" s="25">
        <v>20</v>
      </c>
      <c r="P109" s="25"/>
      <c r="Q109" s="25"/>
      <c r="R109" s="37">
        <f t="shared" si="122"/>
        <v>0</v>
      </c>
      <c r="S109" s="37">
        <f t="shared" si="123"/>
        <v>11.5</v>
      </c>
      <c r="T109" s="37">
        <f t="shared" si="124"/>
        <v>2.5</v>
      </c>
      <c r="U109" s="25">
        <v>2</v>
      </c>
      <c r="V109" s="25">
        <v>11</v>
      </c>
      <c r="W109" s="25">
        <v>1</v>
      </c>
      <c r="X109" s="25">
        <v>3</v>
      </c>
      <c r="Y109" s="25">
        <v>1</v>
      </c>
      <c r="Z109" s="25">
        <v>3</v>
      </c>
      <c r="AA109" s="37">
        <f t="shared" si="125"/>
        <v>2</v>
      </c>
      <c r="AB109" s="37">
        <f t="shared" si="126"/>
        <v>0</v>
      </c>
      <c r="AC109" s="37">
        <f t="shared" si="127"/>
        <v>4.5</v>
      </c>
      <c r="AD109" s="25">
        <v>1</v>
      </c>
      <c r="AE109" s="25">
        <v>7</v>
      </c>
      <c r="AF109" s="25">
        <v>1</v>
      </c>
      <c r="AG109" s="25">
        <v>3</v>
      </c>
      <c r="AH109" s="25">
        <v>1</v>
      </c>
      <c r="AI109" s="25">
        <v>2</v>
      </c>
      <c r="AJ109" s="37">
        <f t="shared" si="128"/>
        <v>1.5</v>
      </c>
      <c r="AK109" s="37">
        <f t="shared" si="129"/>
        <v>0.5</v>
      </c>
      <c r="AL109" s="37">
        <f t="shared" si="130"/>
        <v>2</v>
      </c>
      <c r="AM109" s="25"/>
      <c r="AN109" s="25"/>
      <c r="AO109" s="25"/>
      <c r="AP109" s="25"/>
      <c r="AQ109" s="25"/>
      <c r="AR109" s="25"/>
      <c r="AS109" s="37">
        <f t="shared" si="131"/>
        <v>0</v>
      </c>
      <c r="AT109" s="37">
        <f t="shared" si="132"/>
        <v>0</v>
      </c>
      <c r="AU109" s="37">
        <f t="shared" si="133"/>
        <v>0</v>
      </c>
      <c r="AV109" s="25"/>
      <c r="AW109" s="25"/>
      <c r="AX109" s="25"/>
      <c r="AY109" s="25"/>
      <c r="AZ109" s="25"/>
      <c r="BA109" s="25"/>
      <c r="BB109" s="37">
        <f t="shared" si="134"/>
        <v>0</v>
      </c>
      <c r="BC109" s="37">
        <f t="shared" si="135"/>
        <v>0</v>
      </c>
      <c r="BD109" s="37">
        <f t="shared" si="136"/>
        <v>0</v>
      </c>
      <c r="BE109" s="25"/>
      <c r="BF109" s="25"/>
      <c r="BG109" s="25"/>
      <c r="BH109" s="25"/>
      <c r="BI109" s="25"/>
      <c r="BJ109" s="25"/>
      <c r="BK109" s="37">
        <f t="shared" si="137"/>
        <v>0</v>
      </c>
      <c r="BL109" s="37">
        <f t="shared" si="138"/>
        <v>0</v>
      </c>
      <c r="BM109" s="37">
        <f t="shared" si="139"/>
        <v>0</v>
      </c>
      <c r="BN109" s="25"/>
      <c r="BO109" s="25"/>
      <c r="BP109" s="37">
        <f t="shared" si="95"/>
        <v>0</v>
      </c>
      <c r="BR109" s="37">
        <f t="shared" si="96"/>
        <v>28</v>
      </c>
    </row>
    <row r="110" spans="4:70" x14ac:dyDescent="0.25">
      <c r="D110">
        <v>10</v>
      </c>
      <c r="E110" s="24" t="s">
        <v>252</v>
      </c>
      <c r="F110" s="25"/>
      <c r="G110" s="25"/>
      <c r="H110" s="25"/>
      <c r="I110" s="25"/>
      <c r="J110" s="37">
        <f t="shared" si="120"/>
        <v>0</v>
      </c>
      <c r="K110" s="37">
        <f t="shared" si="121"/>
        <v>0</v>
      </c>
      <c r="L110" s="25">
        <v>6</v>
      </c>
      <c r="M110" s="25">
        <v>41</v>
      </c>
      <c r="N110" s="25">
        <v>5</v>
      </c>
      <c r="O110" s="25">
        <v>29</v>
      </c>
      <c r="P110" s="25"/>
      <c r="Q110" s="25"/>
      <c r="R110" s="37">
        <f t="shared" si="122"/>
        <v>0</v>
      </c>
      <c r="S110" s="37">
        <f t="shared" si="123"/>
        <v>17</v>
      </c>
      <c r="T110" s="37">
        <f t="shared" si="124"/>
        <v>6.5</v>
      </c>
      <c r="U110" s="25"/>
      <c r="V110" s="25"/>
      <c r="W110" s="25"/>
      <c r="X110" s="25"/>
      <c r="Y110" s="25"/>
      <c r="Z110" s="25"/>
      <c r="AA110" s="37">
        <f t="shared" si="125"/>
        <v>0</v>
      </c>
      <c r="AB110" s="37">
        <f t="shared" si="126"/>
        <v>0</v>
      </c>
      <c r="AC110" s="37">
        <f t="shared" si="127"/>
        <v>0</v>
      </c>
      <c r="AD110" s="25">
        <v>1</v>
      </c>
      <c r="AE110" s="25">
        <v>6</v>
      </c>
      <c r="AF110" s="25">
        <v>1</v>
      </c>
      <c r="AG110" s="25">
        <v>3</v>
      </c>
      <c r="AH110" s="25">
        <v>1</v>
      </c>
      <c r="AI110" s="25">
        <v>2</v>
      </c>
      <c r="AJ110" s="37">
        <f t="shared" si="128"/>
        <v>1.5</v>
      </c>
      <c r="AK110" s="37">
        <f t="shared" si="129"/>
        <v>0.5</v>
      </c>
      <c r="AL110" s="37">
        <f t="shared" si="130"/>
        <v>1.5</v>
      </c>
      <c r="AM110" s="25"/>
      <c r="AN110" s="25"/>
      <c r="AO110" s="25"/>
      <c r="AP110" s="25"/>
      <c r="AQ110" s="25"/>
      <c r="AR110" s="25"/>
      <c r="AS110" s="37">
        <f t="shared" si="131"/>
        <v>0</v>
      </c>
      <c r="AT110" s="37">
        <f t="shared" si="132"/>
        <v>0</v>
      </c>
      <c r="AU110" s="37">
        <f t="shared" si="133"/>
        <v>0</v>
      </c>
      <c r="AV110" s="25"/>
      <c r="AW110" s="25"/>
      <c r="AX110" s="25"/>
      <c r="AY110" s="25"/>
      <c r="AZ110" s="25"/>
      <c r="BA110" s="25"/>
      <c r="BB110" s="37">
        <f t="shared" si="134"/>
        <v>0</v>
      </c>
      <c r="BC110" s="37">
        <f t="shared" si="135"/>
        <v>0</v>
      </c>
      <c r="BD110" s="37">
        <f t="shared" si="136"/>
        <v>0</v>
      </c>
      <c r="BE110" s="25">
        <v>1</v>
      </c>
      <c r="BF110" s="25">
        <v>5</v>
      </c>
      <c r="BG110" s="25">
        <v>1</v>
      </c>
      <c r="BH110" s="25">
        <v>2</v>
      </c>
      <c r="BI110" s="25"/>
      <c r="BJ110" s="25"/>
      <c r="BK110" s="37">
        <f t="shared" si="137"/>
        <v>0</v>
      </c>
      <c r="BL110" s="37">
        <f t="shared" si="138"/>
        <v>1.5</v>
      </c>
      <c r="BM110" s="37">
        <f t="shared" si="139"/>
        <v>1.5</v>
      </c>
      <c r="BN110" s="25"/>
      <c r="BO110" s="25"/>
      <c r="BP110" s="37">
        <f t="shared" si="95"/>
        <v>0</v>
      </c>
      <c r="BR110" s="37">
        <f t="shared" si="96"/>
        <v>30</v>
      </c>
    </row>
    <row r="111" spans="4:70" x14ac:dyDescent="0.25">
      <c r="D111">
        <v>10</v>
      </c>
      <c r="E111" s="24" t="s">
        <v>253</v>
      </c>
      <c r="F111" s="25"/>
      <c r="G111" s="25"/>
      <c r="H111" s="25"/>
      <c r="I111" s="25"/>
      <c r="J111" s="37">
        <f t="shared" si="120"/>
        <v>0</v>
      </c>
      <c r="K111" s="37">
        <f t="shared" si="121"/>
        <v>0</v>
      </c>
      <c r="L111" s="25">
        <v>7</v>
      </c>
      <c r="M111" s="25">
        <v>55</v>
      </c>
      <c r="N111" s="25">
        <v>6</v>
      </c>
      <c r="O111" s="25">
        <v>37</v>
      </c>
      <c r="P111" s="25"/>
      <c r="Q111" s="25"/>
      <c r="R111" s="37">
        <f t="shared" si="122"/>
        <v>0</v>
      </c>
      <c r="S111" s="37">
        <f t="shared" si="123"/>
        <v>21.5</v>
      </c>
      <c r="T111" s="37">
        <f t="shared" si="124"/>
        <v>9.5</v>
      </c>
      <c r="U111" s="25">
        <v>1</v>
      </c>
      <c r="V111" s="25">
        <v>7</v>
      </c>
      <c r="W111" s="25">
        <v>1</v>
      </c>
      <c r="X111" s="25">
        <v>4</v>
      </c>
      <c r="Y111" s="25">
        <v>1</v>
      </c>
      <c r="Z111" s="25">
        <v>2</v>
      </c>
      <c r="AA111" s="37">
        <f t="shared" si="125"/>
        <v>1.5</v>
      </c>
      <c r="AB111" s="37">
        <f t="shared" si="126"/>
        <v>1</v>
      </c>
      <c r="AC111" s="37">
        <f t="shared" si="127"/>
        <v>1.5</v>
      </c>
      <c r="AD111" s="25">
        <v>4</v>
      </c>
      <c r="AE111" s="25">
        <v>16</v>
      </c>
      <c r="AF111" s="25">
        <v>2</v>
      </c>
      <c r="AG111" s="25">
        <v>4</v>
      </c>
      <c r="AH111" s="25"/>
      <c r="AI111" s="25"/>
      <c r="AJ111" s="37">
        <f t="shared" si="128"/>
        <v>0</v>
      </c>
      <c r="AK111" s="37">
        <f t="shared" si="129"/>
        <v>3</v>
      </c>
      <c r="AL111" s="37">
        <f t="shared" si="130"/>
        <v>7</v>
      </c>
      <c r="AM111" s="25"/>
      <c r="AN111" s="25"/>
      <c r="AO111" s="25"/>
      <c r="AP111" s="25"/>
      <c r="AQ111" s="25"/>
      <c r="AR111" s="25"/>
      <c r="AS111" s="37">
        <f t="shared" si="131"/>
        <v>0</v>
      </c>
      <c r="AT111" s="37">
        <f t="shared" si="132"/>
        <v>0</v>
      </c>
      <c r="AU111" s="37">
        <f t="shared" si="133"/>
        <v>0</v>
      </c>
      <c r="AV111" s="25"/>
      <c r="AW111" s="25"/>
      <c r="AX111" s="25"/>
      <c r="AY111" s="25"/>
      <c r="AZ111" s="25"/>
      <c r="BA111" s="25"/>
      <c r="BB111" s="37">
        <f t="shared" si="134"/>
        <v>0</v>
      </c>
      <c r="BC111" s="37">
        <f t="shared" si="135"/>
        <v>0</v>
      </c>
      <c r="BD111" s="37">
        <f t="shared" si="136"/>
        <v>0</v>
      </c>
      <c r="BE111" s="25"/>
      <c r="BF111" s="25"/>
      <c r="BG111" s="25"/>
      <c r="BH111" s="25"/>
      <c r="BI111" s="25"/>
      <c r="BJ111" s="25"/>
      <c r="BK111" s="37">
        <f t="shared" si="137"/>
        <v>0</v>
      </c>
      <c r="BL111" s="37">
        <f t="shared" si="138"/>
        <v>0</v>
      </c>
      <c r="BM111" s="37">
        <f t="shared" si="139"/>
        <v>0</v>
      </c>
      <c r="BN111" s="25"/>
      <c r="BO111" s="25"/>
      <c r="BP111" s="37">
        <f t="shared" si="95"/>
        <v>0</v>
      </c>
      <c r="BR111" s="37">
        <f t="shared" si="96"/>
        <v>45</v>
      </c>
    </row>
    <row r="112" spans="4:70" x14ac:dyDescent="0.25">
      <c r="D112">
        <v>10</v>
      </c>
      <c r="E112" s="24" t="s">
        <v>254</v>
      </c>
      <c r="F112" s="25">
        <v>2</v>
      </c>
      <c r="G112" s="25">
        <v>15</v>
      </c>
      <c r="H112" s="25">
        <v>2</v>
      </c>
      <c r="I112" s="25">
        <v>10</v>
      </c>
      <c r="J112" s="37">
        <f t="shared" si="120"/>
        <v>6</v>
      </c>
      <c r="K112" s="37">
        <f t="shared" si="121"/>
        <v>2.5</v>
      </c>
      <c r="L112" s="25"/>
      <c r="M112" s="25"/>
      <c r="N112" s="25"/>
      <c r="O112" s="25"/>
      <c r="P112" s="25"/>
      <c r="Q112" s="25"/>
      <c r="R112" s="37">
        <f t="shared" si="122"/>
        <v>0</v>
      </c>
      <c r="S112" s="37">
        <f t="shared" si="123"/>
        <v>0</v>
      </c>
      <c r="T112" s="37">
        <f t="shared" si="124"/>
        <v>0</v>
      </c>
      <c r="U112" s="25">
        <v>1</v>
      </c>
      <c r="V112" s="25">
        <v>9</v>
      </c>
      <c r="W112" s="25">
        <v>1</v>
      </c>
      <c r="X112" s="25">
        <v>6</v>
      </c>
      <c r="Y112" s="25">
        <v>1</v>
      </c>
      <c r="Z112" s="25">
        <v>4</v>
      </c>
      <c r="AA112" s="37">
        <f t="shared" si="125"/>
        <v>2.5</v>
      </c>
      <c r="AB112" s="37">
        <f t="shared" si="126"/>
        <v>1</v>
      </c>
      <c r="AC112" s="37">
        <f t="shared" si="127"/>
        <v>1.5</v>
      </c>
      <c r="AD112" s="25">
        <v>2</v>
      </c>
      <c r="AE112" s="25">
        <v>16</v>
      </c>
      <c r="AF112" s="25">
        <v>2</v>
      </c>
      <c r="AG112" s="25">
        <v>10</v>
      </c>
      <c r="AH112" s="25">
        <v>2</v>
      </c>
      <c r="AI112" s="25">
        <v>8</v>
      </c>
      <c r="AJ112" s="37">
        <f t="shared" si="128"/>
        <v>5</v>
      </c>
      <c r="AK112" s="37">
        <f t="shared" si="129"/>
        <v>1</v>
      </c>
      <c r="AL112" s="37">
        <f t="shared" si="130"/>
        <v>3</v>
      </c>
      <c r="AM112" s="25"/>
      <c r="AN112" s="25"/>
      <c r="AO112" s="25"/>
      <c r="AP112" s="25"/>
      <c r="AQ112" s="25"/>
      <c r="AR112" s="25"/>
      <c r="AS112" s="37">
        <f t="shared" si="131"/>
        <v>0</v>
      </c>
      <c r="AT112" s="37">
        <f t="shared" si="132"/>
        <v>0</v>
      </c>
      <c r="AU112" s="37">
        <f t="shared" si="133"/>
        <v>0</v>
      </c>
      <c r="AV112" s="25"/>
      <c r="AW112" s="25"/>
      <c r="AX112" s="25"/>
      <c r="AY112" s="25"/>
      <c r="AZ112" s="25"/>
      <c r="BA112" s="25"/>
      <c r="BB112" s="37">
        <f t="shared" si="134"/>
        <v>0</v>
      </c>
      <c r="BC112" s="37">
        <f t="shared" si="135"/>
        <v>0</v>
      </c>
      <c r="BD112" s="37">
        <f t="shared" si="136"/>
        <v>0</v>
      </c>
      <c r="BE112" s="25"/>
      <c r="BF112" s="25"/>
      <c r="BG112" s="25"/>
      <c r="BH112" s="25"/>
      <c r="BI112" s="25"/>
      <c r="BJ112" s="25"/>
      <c r="BK112" s="37">
        <f t="shared" si="137"/>
        <v>0</v>
      </c>
      <c r="BL112" s="37">
        <f t="shared" si="138"/>
        <v>0</v>
      </c>
      <c r="BM112" s="37">
        <f t="shared" si="139"/>
        <v>0</v>
      </c>
      <c r="BN112" s="25"/>
      <c r="BO112" s="25"/>
      <c r="BP112" s="37">
        <f t="shared" si="95"/>
        <v>0</v>
      </c>
      <c r="BR112" s="37">
        <f t="shared" si="96"/>
        <v>22.5</v>
      </c>
    </row>
    <row r="113" spans="4:70" x14ac:dyDescent="0.25">
      <c r="D113">
        <v>10</v>
      </c>
      <c r="E113" s="24" t="s">
        <v>255</v>
      </c>
      <c r="F113" s="25">
        <v>1</v>
      </c>
      <c r="G113" s="25">
        <v>7</v>
      </c>
      <c r="H113" s="25">
        <v>1</v>
      </c>
      <c r="I113" s="25">
        <v>4</v>
      </c>
      <c r="J113" s="37">
        <f t="shared" si="120"/>
        <v>2.5</v>
      </c>
      <c r="K113" s="37">
        <f t="shared" si="121"/>
        <v>1.5</v>
      </c>
      <c r="L113" s="25">
        <v>3</v>
      </c>
      <c r="M113" s="25">
        <v>23</v>
      </c>
      <c r="N113" s="25">
        <v>1</v>
      </c>
      <c r="O113" s="25">
        <v>5</v>
      </c>
      <c r="P113" s="25"/>
      <c r="Q113" s="25"/>
      <c r="R113" s="37">
        <f t="shared" si="122"/>
        <v>0</v>
      </c>
      <c r="S113" s="37">
        <f t="shared" si="123"/>
        <v>3</v>
      </c>
      <c r="T113" s="37">
        <f t="shared" si="124"/>
        <v>10</v>
      </c>
      <c r="U113" s="25">
        <v>1</v>
      </c>
      <c r="V113" s="25">
        <v>7</v>
      </c>
      <c r="W113" s="25">
        <v>1</v>
      </c>
      <c r="X113" s="25">
        <v>5</v>
      </c>
      <c r="Y113" s="25">
        <v>1</v>
      </c>
      <c r="Z113" s="25">
        <v>3</v>
      </c>
      <c r="AA113" s="37">
        <f t="shared" si="125"/>
        <v>2</v>
      </c>
      <c r="AB113" s="37">
        <f t="shared" si="126"/>
        <v>1</v>
      </c>
      <c r="AC113" s="37">
        <f t="shared" si="127"/>
        <v>1</v>
      </c>
      <c r="AD113" s="25">
        <v>7</v>
      </c>
      <c r="AE113" s="25">
        <v>45</v>
      </c>
      <c r="AF113" s="25">
        <v>6</v>
      </c>
      <c r="AG113" s="25">
        <v>23</v>
      </c>
      <c r="AH113" s="25">
        <v>5</v>
      </c>
      <c r="AI113" s="25">
        <v>16</v>
      </c>
      <c r="AJ113" s="37">
        <f t="shared" si="128"/>
        <v>10.5</v>
      </c>
      <c r="AK113" s="37">
        <f t="shared" si="129"/>
        <v>4</v>
      </c>
      <c r="AL113" s="37">
        <f t="shared" si="130"/>
        <v>11.5</v>
      </c>
      <c r="AM113" s="25"/>
      <c r="AN113" s="25"/>
      <c r="AO113" s="25"/>
      <c r="AP113" s="25"/>
      <c r="AQ113" s="25"/>
      <c r="AR113" s="25"/>
      <c r="AS113" s="37">
        <f t="shared" si="131"/>
        <v>0</v>
      </c>
      <c r="AT113" s="37">
        <f t="shared" si="132"/>
        <v>0</v>
      </c>
      <c r="AU113" s="37">
        <f t="shared" si="133"/>
        <v>0</v>
      </c>
      <c r="AV113" s="25"/>
      <c r="AW113" s="25"/>
      <c r="AX113" s="25"/>
      <c r="AY113" s="25"/>
      <c r="AZ113" s="25"/>
      <c r="BA113" s="25"/>
      <c r="BB113" s="37">
        <f t="shared" si="134"/>
        <v>0</v>
      </c>
      <c r="BC113" s="37">
        <f t="shared" si="135"/>
        <v>0</v>
      </c>
      <c r="BD113" s="37">
        <f t="shared" si="136"/>
        <v>0</v>
      </c>
      <c r="BE113" s="25"/>
      <c r="BF113" s="25"/>
      <c r="BG113" s="25"/>
      <c r="BH113" s="25"/>
      <c r="BI113" s="25"/>
      <c r="BJ113" s="25"/>
      <c r="BK113" s="37">
        <f t="shared" si="137"/>
        <v>0</v>
      </c>
      <c r="BL113" s="37">
        <f t="shared" si="138"/>
        <v>0</v>
      </c>
      <c r="BM113" s="37">
        <f t="shared" si="139"/>
        <v>0</v>
      </c>
      <c r="BN113" s="25"/>
      <c r="BO113" s="25"/>
      <c r="BP113" s="37">
        <f t="shared" si="95"/>
        <v>0</v>
      </c>
      <c r="BR113" s="37">
        <f t="shared" si="96"/>
        <v>47</v>
      </c>
    </row>
    <row r="114" spans="4:70" x14ac:dyDescent="0.25">
      <c r="D114">
        <v>10</v>
      </c>
      <c r="E114" s="24" t="s">
        <v>256</v>
      </c>
      <c r="F114" s="25"/>
      <c r="G114" s="25"/>
      <c r="H114" s="25"/>
      <c r="I114" s="25"/>
      <c r="J114" s="37">
        <f t="shared" si="120"/>
        <v>0</v>
      </c>
      <c r="K114" s="37">
        <f t="shared" si="121"/>
        <v>0</v>
      </c>
      <c r="L114" s="25"/>
      <c r="M114" s="25"/>
      <c r="N114" s="25"/>
      <c r="O114" s="25"/>
      <c r="P114" s="25"/>
      <c r="Q114" s="25"/>
      <c r="R114" s="37">
        <f t="shared" si="122"/>
        <v>0</v>
      </c>
      <c r="S114" s="37">
        <f t="shared" si="123"/>
        <v>0</v>
      </c>
      <c r="T114" s="37">
        <f t="shared" si="124"/>
        <v>0</v>
      </c>
      <c r="U114" s="25"/>
      <c r="V114" s="25"/>
      <c r="W114" s="25"/>
      <c r="X114" s="25"/>
      <c r="Y114" s="25"/>
      <c r="Z114" s="25"/>
      <c r="AA114" s="37">
        <f t="shared" si="125"/>
        <v>0</v>
      </c>
      <c r="AB114" s="37">
        <f t="shared" si="126"/>
        <v>0</v>
      </c>
      <c r="AC114" s="37">
        <f t="shared" si="127"/>
        <v>0</v>
      </c>
      <c r="AD114" s="25">
        <v>10</v>
      </c>
      <c r="AE114" s="25">
        <v>38</v>
      </c>
      <c r="AF114" s="25">
        <v>3</v>
      </c>
      <c r="AG114" s="25">
        <v>7</v>
      </c>
      <c r="AH114" s="25">
        <v>2</v>
      </c>
      <c r="AI114" s="25">
        <v>4</v>
      </c>
      <c r="AJ114" s="37">
        <f t="shared" si="128"/>
        <v>3</v>
      </c>
      <c r="AK114" s="37">
        <f t="shared" si="129"/>
        <v>2</v>
      </c>
      <c r="AL114" s="37">
        <f t="shared" si="130"/>
        <v>19</v>
      </c>
      <c r="AM114" s="25">
        <v>1</v>
      </c>
      <c r="AN114" s="25">
        <v>3</v>
      </c>
      <c r="AO114" s="25">
        <v>1</v>
      </c>
      <c r="AP114" s="25">
        <v>1</v>
      </c>
      <c r="AQ114" s="25"/>
      <c r="AR114" s="25"/>
      <c r="AS114" s="37">
        <f t="shared" si="131"/>
        <v>0</v>
      </c>
      <c r="AT114" s="37">
        <f t="shared" si="132"/>
        <v>1</v>
      </c>
      <c r="AU114" s="37">
        <f t="shared" si="133"/>
        <v>1</v>
      </c>
      <c r="AV114" s="25"/>
      <c r="AW114" s="25"/>
      <c r="AX114" s="25"/>
      <c r="AY114" s="25"/>
      <c r="AZ114" s="25"/>
      <c r="BA114" s="25"/>
      <c r="BB114" s="37">
        <f t="shared" si="134"/>
        <v>0</v>
      </c>
      <c r="BC114" s="37">
        <f t="shared" si="135"/>
        <v>0</v>
      </c>
      <c r="BD114" s="37">
        <f t="shared" si="136"/>
        <v>0</v>
      </c>
      <c r="BE114" s="25">
        <v>2</v>
      </c>
      <c r="BF114" s="25">
        <v>6</v>
      </c>
      <c r="BG114" s="25">
        <v>1</v>
      </c>
      <c r="BH114" s="25">
        <v>1</v>
      </c>
      <c r="BI114" s="25"/>
      <c r="BJ114" s="25"/>
      <c r="BK114" s="37">
        <f t="shared" si="137"/>
        <v>0</v>
      </c>
      <c r="BL114" s="37">
        <f t="shared" si="138"/>
        <v>1</v>
      </c>
      <c r="BM114" s="37">
        <f t="shared" si="139"/>
        <v>3</v>
      </c>
      <c r="BN114" s="25"/>
      <c r="BO114" s="25"/>
      <c r="BP114" s="37">
        <f t="shared" si="95"/>
        <v>0</v>
      </c>
      <c r="BR114" s="37">
        <f t="shared" si="96"/>
        <v>30</v>
      </c>
    </row>
    <row r="115" spans="4:70" x14ac:dyDescent="0.25">
      <c r="D115">
        <v>10</v>
      </c>
      <c r="E115" s="24" t="s">
        <v>257</v>
      </c>
      <c r="F115" s="25"/>
      <c r="G115" s="25"/>
      <c r="H115" s="25"/>
      <c r="I115" s="25"/>
      <c r="J115" s="37">
        <f t="shared" si="120"/>
        <v>0</v>
      </c>
      <c r="K115" s="37">
        <f t="shared" si="121"/>
        <v>0</v>
      </c>
      <c r="L115" s="25">
        <v>8</v>
      </c>
      <c r="M115" s="25">
        <v>60</v>
      </c>
      <c r="N115" s="25">
        <v>7</v>
      </c>
      <c r="O115" s="25">
        <v>39</v>
      </c>
      <c r="P115" s="25"/>
      <c r="Q115" s="25"/>
      <c r="R115" s="37">
        <f t="shared" si="122"/>
        <v>0</v>
      </c>
      <c r="S115" s="37">
        <f t="shared" si="123"/>
        <v>23</v>
      </c>
      <c r="T115" s="37">
        <f t="shared" si="124"/>
        <v>11</v>
      </c>
      <c r="U115" s="25">
        <v>1</v>
      </c>
      <c r="V115" s="25">
        <v>1</v>
      </c>
      <c r="W115" s="25"/>
      <c r="X115" s="25"/>
      <c r="Y115" s="25"/>
      <c r="Z115" s="25"/>
      <c r="AA115" s="37">
        <f t="shared" si="125"/>
        <v>0</v>
      </c>
      <c r="AB115" s="37">
        <f t="shared" si="126"/>
        <v>0</v>
      </c>
      <c r="AC115" s="37">
        <f t="shared" si="127"/>
        <v>1</v>
      </c>
      <c r="AD115" s="25">
        <v>4</v>
      </c>
      <c r="AE115" s="25">
        <v>16</v>
      </c>
      <c r="AF115" s="25">
        <v>2</v>
      </c>
      <c r="AG115" s="25">
        <v>4</v>
      </c>
      <c r="AH115" s="25">
        <v>1</v>
      </c>
      <c r="AI115" s="25">
        <v>1</v>
      </c>
      <c r="AJ115" s="37">
        <f t="shared" si="128"/>
        <v>1</v>
      </c>
      <c r="AK115" s="37">
        <f t="shared" si="129"/>
        <v>2</v>
      </c>
      <c r="AL115" s="37">
        <f t="shared" si="130"/>
        <v>7</v>
      </c>
      <c r="AM115" s="25"/>
      <c r="AN115" s="25"/>
      <c r="AO115" s="25"/>
      <c r="AP115" s="25"/>
      <c r="AQ115" s="25"/>
      <c r="AR115" s="25"/>
      <c r="AS115" s="37">
        <f t="shared" si="131"/>
        <v>0</v>
      </c>
      <c r="AT115" s="37">
        <f t="shared" si="132"/>
        <v>0</v>
      </c>
      <c r="AU115" s="37">
        <f t="shared" si="133"/>
        <v>0</v>
      </c>
      <c r="AV115" s="25"/>
      <c r="AW115" s="25"/>
      <c r="AX115" s="25"/>
      <c r="AY115" s="25"/>
      <c r="AZ115" s="25"/>
      <c r="BA115" s="25"/>
      <c r="BB115" s="37">
        <f t="shared" si="134"/>
        <v>0</v>
      </c>
      <c r="BC115" s="37">
        <f t="shared" si="135"/>
        <v>0</v>
      </c>
      <c r="BD115" s="37">
        <f t="shared" si="136"/>
        <v>0</v>
      </c>
      <c r="BE115" s="25"/>
      <c r="BF115" s="25"/>
      <c r="BG115" s="25"/>
      <c r="BH115" s="25"/>
      <c r="BI115" s="25"/>
      <c r="BJ115" s="25"/>
      <c r="BK115" s="37">
        <f t="shared" si="137"/>
        <v>0</v>
      </c>
      <c r="BL115" s="37">
        <f t="shared" si="138"/>
        <v>0</v>
      </c>
      <c r="BM115" s="37">
        <f t="shared" si="139"/>
        <v>0</v>
      </c>
      <c r="BN115" s="25"/>
      <c r="BO115" s="25"/>
      <c r="BP115" s="37">
        <f t="shared" si="95"/>
        <v>0</v>
      </c>
      <c r="BR115" s="37">
        <f t="shared" si="96"/>
        <v>45</v>
      </c>
    </row>
    <row r="116" spans="4:70" x14ac:dyDescent="0.25">
      <c r="D116">
        <v>10</v>
      </c>
      <c r="E116" s="24" t="s">
        <v>258</v>
      </c>
      <c r="F116" s="25"/>
      <c r="G116" s="25"/>
      <c r="H116" s="25"/>
      <c r="I116" s="25"/>
      <c r="J116" s="37">
        <f t="shared" si="120"/>
        <v>0</v>
      </c>
      <c r="K116" s="37">
        <f t="shared" si="121"/>
        <v>0</v>
      </c>
      <c r="L116" s="25">
        <v>4</v>
      </c>
      <c r="M116" s="25">
        <v>31</v>
      </c>
      <c r="N116" s="25">
        <v>4</v>
      </c>
      <c r="O116" s="25">
        <v>25</v>
      </c>
      <c r="P116" s="25"/>
      <c r="Q116" s="25"/>
      <c r="R116" s="37">
        <f t="shared" si="122"/>
        <v>0</v>
      </c>
      <c r="S116" s="37">
        <f t="shared" si="123"/>
        <v>14.5</v>
      </c>
      <c r="T116" s="37">
        <f t="shared" si="124"/>
        <v>3</v>
      </c>
      <c r="U116" s="25"/>
      <c r="V116" s="25"/>
      <c r="W116" s="25"/>
      <c r="X116" s="25"/>
      <c r="Y116" s="25"/>
      <c r="Z116" s="25"/>
      <c r="AA116" s="37">
        <f t="shared" si="125"/>
        <v>0</v>
      </c>
      <c r="AB116" s="37">
        <f t="shared" si="126"/>
        <v>0</v>
      </c>
      <c r="AC116" s="37">
        <f t="shared" si="127"/>
        <v>0</v>
      </c>
      <c r="AD116" s="25">
        <v>5</v>
      </c>
      <c r="AE116" s="25">
        <v>16</v>
      </c>
      <c r="AF116" s="25">
        <v>3</v>
      </c>
      <c r="AG116" s="25">
        <v>6</v>
      </c>
      <c r="AH116" s="25">
        <v>2</v>
      </c>
      <c r="AI116" s="25">
        <v>3</v>
      </c>
      <c r="AJ116" s="37">
        <f t="shared" si="128"/>
        <v>2.5</v>
      </c>
      <c r="AK116" s="37">
        <f t="shared" si="129"/>
        <v>2</v>
      </c>
      <c r="AL116" s="37">
        <f t="shared" si="130"/>
        <v>6</v>
      </c>
      <c r="AM116" s="25">
        <v>2</v>
      </c>
      <c r="AN116" s="25">
        <v>13</v>
      </c>
      <c r="AO116" s="25">
        <v>2</v>
      </c>
      <c r="AP116" s="25">
        <v>7</v>
      </c>
      <c r="AQ116" s="25">
        <v>2</v>
      </c>
      <c r="AR116" s="25">
        <v>5</v>
      </c>
      <c r="AS116" s="37">
        <f t="shared" si="131"/>
        <v>3.5</v>
      </c>
      <c r="AT116" s="37">
        <f t="shared" si="132"/>
        <v>1</v>
      </c>
      <c r="AU116" s="37">
        <f t="shared" si="133"/>
        <v>3</v>
      </c>
      <c r="AV116" s="25"/>
      <c r="AW116" s="25"/>
      <c r="AX116" s="25"/>
      <c r="AY116" s="25"/>
      <c r="AZ116" s="25"/>
      <c r="BA116" s="25"/>
      <c r="BB116" s="37">
        <f t="shared" si="134"/>
        <v>0</v>
      </c>
      <c r="BC116" s="37">
        <f t="shared" si="135"/>
        <v>0</v>
      </c>
      <c r="BD116" s="37">
        <f t="shared" si="136"/>
        <v>0</v>
      </c>
      <c r="BE116" s="25"/>
      <c r="BF116" s="25"/>
      <c r="BG116" s="25"/>
      <c r="BH116" s="25"/>
      <c r="BI116" s="25"/>
      <c r="BJ116" s="25"/>
      <c r="BK116" s="37">
        <f t="shared" si="137"/>
        <v>0</v>
      </c>
      <c r="BL116" s="37">
        <f t="shared" si="138"/>
        <v>0</v>
      </c>
      <c r="BM116" s="37">
        <f t="shared" si="139"/>
        <v>0</v>
      </c>
      <c r="BN116" s="25"/>
      <c r="BO116" s="25"/>
      <c r="BP116" s="37">
        <f t="shared" si="95"/>
        <v>0</v>
      </c>
      <c r="BR116" s="37">
        <f>+J116+K116+R116+S116+T116+AA116+AB116+AC116+AJ116+AK116+AL116+AS116+AT116+AU116+BB116+BC116+BD116+BK116+BL116+BM116+BP116</f>
        <v>35.5</v>
      </c>
    </row>
    <row r="117" spans="4:70" x14ac:dyDescent="0.25">
      <c r="D117">
        <v>10</v>
      </c>
      <c r="E117" s="24" t="s">
        <v>259</v>
      </c>
      <c r="F117" s="25"/>
      <c r="G117" s="25"/>
      <c r="H117" s="25"/>
      <c r="I117" s="25"/>
      <c r="J117" s="37">
        <f t="shared" si="120"/>
        <v>0</v>
      </c>
      <c r="K117" s="37">
        <f t="shared" si="121"/>
        <v>0</v>
      </c>
      <c r="L117" s="25">
        <v>1</v>
      </c>
      <c r="M117" s="25">
        <v>8</v>
      </c>
      <c r="N117" s="25">
        <v>1</v>
      </c>
      <c r="O117" s="25">
        <v>5</v>
      </c>
      <c r="P117" s="25"/>
      <c r="Q117" s="25"/>
      <c r="R117" s="37">
        <f t="shared" si="122"/>
        <v>0</v>
      </c>
      <c r="S117" s="37">
        <f t="shared" si="123"/>
        <v>3</v>
      </c>
      <c r="T117" s="37">
        <f t="shared" si="124"/>
        <v>1.5</v>
      </c>
      <c r="U117" s="25">
        <v>1</v>
      </c>
      <c r="V117" s="25">
        <v>4</v>
      </c>
      <c r="W117" s="25">
        <v>1</v>
      </c>
      <c r="X117" s="25">
        <v>1</v>
      </c>
      <c r="Y117" s="25"/>
      <c r="Z117" s="25"/>
      <c r="AA117" s="37">
        <f t="shared" si="125"/>
        <v>0</v>
      </c>
      <c r="AB117" s="37">
        <f t="shared" si="126"/>
        <v>1</v>
      </c>
      <c r="AC117" s="37">
        <f t="shared" si="127"/>
        <v>1.5</v>
      </c>
      <c r="AD117" s="25">
        <v>4</v>
      </c>
      <c r="AE117" s="25">
        <v>28</v>
      </c>
      <c r="AF117" s="25">
        <v>3</v>
      </c>
      <c r="AG117" s="25">
        <v>14</v>
      </c>
      <c r="AH117" s="25">
        <v>3</v>
      </c>
      <c r="AI117" s="25">
        <v>12</v>
      </c>
      <c r="AJ117" s="37">
        <f t="shared" si="128"/>
        <v>7.5</v>
      </c>
      <c r="AK117" s="37">
        <f t="shared" si="129"/>
        <v>1</v>
      </c>
      <c r="AL117" s="37">
        <f t="shared" si="130"/>
        <v>7.5</v>
      </c>
      <c r="AM117" s="25">
        <v>2</v>
      </c>
      <c r="AN117" s="25">
        <v>9</v>
      </c>
      <c r="AO117" s="25">
        <v>2</v>
      </c>
      <c r="AP117" s="25">
        <v>4</v>
      </c>
      <c r="AQ117" s="25"/>
      <c r="AR117" s="25"/>
      <c r="AS117" s="37">
        <f t="shared" si="131"/>
        <v>0</v>
      </c>
      <c r="AT117" s="37">
        <f t="shared" si="132"/>
        <v>3</v>
      </c>
      <c r="AU117" s="37">
        <f t="shared" si="133"/>
        <v>2.5</v>
      </c>
      <c r="AV117" s="25"/>
      <c r="AW117" s="25"/>
      <c r="AX117" s="25"/>
      <c r="AY117" s="25"/>
      <c r="AZ117" s="25"/>
      <c r="BA117" s="25"/>
      <c r="BB117" s="37">
        <f t="shared" si="134"/>
        <v>0</v>
      </c>
      <c r="BC117" s="37">
        <f t="shared" si="135"/>
        <v>0</v>
      </c>
      <c r="BD117" s="37">
        <f t="shared" si="136"/>
        <v>0</v>
      </c>
      <c r="BE117" s="25">
        <v>1</v>
      </c>
      <c r="BF117" s="25">
        <v>7</v>
      </c>
      <c r="BG117" s="25">
        <v>1</v>
      </c>
      <c r="BH117" s="25">
        <v>4</v>
      </c>
      <c r="BI117" s="25"/>
      <c r="BJ117" s="25"/>
      <c r="BK117" s="37">
        <f t="shared" si="137"/>
        <v>0</v>
      </c>
      <c r="BL117" s="37">
        <f t="shared" si="138"/>
        <v>2.5</v>
      </c>
      <c r="BM117" s="37">
        <f t="shared" si="139"/>
        <v>1.5</v>
      </c>
      <c r="BN117" s="25"/>
      <c r="BO117" s="25"/>
      <c r="BP117" s="37">
        <f t="shared" si="95"/>
        <v>0</v>
      </c>
      <c r="BR117" s="37">
        <f>+J117+K117+R117+S117+T117+AA117+AB117+AC117+AJ117+AK117+AL117+AS117+AT117+AU117+BB117+BC117+BD117+BK117+BL117+BM117+BP117</f>
        <v>32.5</v>
      </c>
    </row>
  </sheetData>
  <mergeCells count="71">
    <mergeCell ref="BH7:BH8"/>
    <mergeCell ref="BI7:BI8"/>
    <mergeCell ref="AV9:BA9"/>
    <mergeCell ref="BB9:BD9"/>
    <mergeCell ref="BV9:CA9"/>
    <mergeCell ref="CB9:CD9"/>
    <mergeCell ref="BK2:BM2"/>
    <mergeCell ref="BG7:BG8"/>
    <mergeCell ref="BE9:BJ9"/>
    <mergeCell ref="BK9:BM9"/>
    <mergeCell ref="BE7:BE8"/>
    <mergeCell ref="BF7:BF8"/>
    <mergeCell ref="CB2:CD2"/>
    <mergeCell ref="BV7:BV8"/>
    <mergeCell ref="BW7:BW8"/>
    <mergeCell ref="BX7:BX8"/>
    <mergeCell ref="BY7:BY8"/>
    <mergeCell ref="BZ7:BZ8"/>
    <mergeCell ref="BN9:BO9"/>
    <mergeCell ref="BN7:BN8"/>
    <mergeCell ref="BO7:BO8"/>
    <mergeCell ref="BB2:BD2"/>
    <mergeCell ref="AV7:AV8"/>
    <mergeCell ref="AW7:AW8"/>
    <mergeCell ref="AX7:AX8"/>
    <mergeCell ref="AY7:AY8"/>
    <mergeCell ref="AZ7:AZ8"/>
    <mergeCell ref="R9:T9"/>
    <mergeCell ref="AD9:AI9"/>
    <mergeCell ref="AJ9:AL9"/>
    <mergeCell ref="AM9:AR9"/>
    <mergeCell ref="AS9:AU9"/>
    <mergeCell ref="A9:B9"/>
    <mergeCell ref="F9:I9"/>
    <mergeCell ref="J9:K9"/>
    <mergeCell ref="L9:Q9"/>
    <mergeCell ref="L7:L8"/>
    <mergeCell ref="M7:M8"/>
    <mergeCell ref="N7:N8"/>
    <mergeCell ref="O7:O8"/>
    <mergeCell ref="P7:P8"/>
    <mergeCell ref="H7:H8"/>
    <mergeCell ref="I7:I8"/>
    <mergeCell ref="AB9:AC9"/>
    <mergeCell ref="V7:V8"/>
    <mergeCell ref="W7:W8"/>
    <mergeCell ref="X7:X8"/>
    <mergeCell ref="Y7:Y8"/>
    <mergeCell ref="U9:X9"/>
    <mergeCell ref="AS2:AU2"/>
    <mergeCell ref="A5:B5"/>
    <mergeCell ref="A6:B6"/>
    <mergeCell ref="A7:B7"/>
    <mergeCell ref="F7:F8"/>
    <mergeCell ref="G7:G8"/>
    <mergeCell ref="A8:B8"/>
    <mergeCell ref="U7:U8"/>
    <mergeCell ref="AE7:AE8"/>
    <mergeCell ref="AD7:AD8"/>
    <mergeCell ref="AN7:AN8"/>
    <mergeCell ref="AO7:AO8"/>
    <mergeCell ref="AP7:AP8"/>
    <mergeCell ref="AQ7:AQ8"/>
    <mergeCell ref="AF7:AF8"/>
    <mergeCell ref="AG7:AG8"/>
    <mergeCell ref="AH7:AH8"/>
    <mergeCell ref="AM7:AM8"/>
    <mergeCell ref="J2:K2"/>
    <mergeCell ref="R2:T2"/>
    <mergeCell ref="AA2:AC2"/>
    <mergeCell ref="AJ2:AL2"/>
  </mergeCells>
  <dataValidations count="2">
    <dataValidation type="whole" allowBlank="1" showInputMessage="1" showErrorMessage="1" sqref="AE108">
      <formula1>0</formula1>
      <formula2>250</formula2>
    </dataValidation>
    <dataValidation type="whole" allowBlank="1" showInputMessage="1" showErrorMessage="1" sqref="AD108">
      <formula1>0</formula1>
      <formula2>30</formula2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3"/>
  <sheetViews>
    <sheetView topLeftCell="AU1" zoomScaleNormal="100" workbookViewId="0">
      <selection activeCell="BV20" sqref="BV20"/>
    </sheetView>
  </sheetViews>
  <sheetFormatPr defaultRowHeight="15" x14ac:dyDescent="0.25"/>
  <cols>
    <col min="3" max="3" width="16.7109375" bestFit="1" customWidth="1"/>
    <col min="4" max="4" width="5.7109375" customWidth="1"/>
    <col min="5" max="5" width="6.42578125" customWidth="1"/>
    <col min="6" max="6" width="5.7109375" customWidth="1"/>
    <col min="7" max="7" width="6" customWidth="1"/>
    <col min="8" max="8" width="5.42578125" customWidth="1"/>
    <col min="9" max="9" width="6.28515625" customWidth="1"/>
    <col min="10" max="10" width="7.7109375" customWidth="1"/>
    <col min="11" max="11" width="7.42578125" customWidth="1"/>
    <col min="12" max="12" width="5.5703125" customWidth="1"/>
    <col min="13" max="13" width="6.28515625" customWidth="1"/>
    <col min="14" max="14" width="6" customWidth="1"/>
    <col min="15" max="15" width="6.140625" customWidth="1"/>
    <col min="16" max="16" width="7.140625" customWidth="1"/>
    <col min="17" max="17" width="4.7109375" customWidth="1"/>
    <col min="18" max="20" width="7.7109375" bestFit="1" customWidth="1"/>
    <col min="21" max="21" width="5.5703125" customWidth="1"/>
    <col min="22" max="22" width="6.28515625" customWidth="1"/>
    <col min="23" max="23" width="5.5703125" customWidth="1"/>
    <col min="24" max="24" width="6.140625" customWidth="1"/>
    <col min="25" max="25" width="7.140625" customWidth="1"/>
    <col min="26" max="26" width="4.7109375" customWidth="1"/>
    <col min="27" max="28" width="7.7109375" bestFit="1" customWidth="1"/>
    <col min="29" max="29" width="7.5703125" customWidth="1"/>
    <col min="30" max="30" width="5.5703125" customWidth="1"/>
    <col min="31" max="32" width="6.28515625" customWidth="1"/>
    <col min="33" max="33" width="6.140625" customWidth="1"/>
    <col min="34" max="34" width="7.28515625" customWidth="1"/>
    <col min="35" max="35" width="5.140625" customWidth="1"/>
    <col min="36" max="36" width="7.7109375" bestFit="1" customWidth="1"/>
    <col min="37" max="37" width="7.5703125" customWidth="1"/>
    <col min="38" max="38" width="7.42578125" customWidth="1"/>
    <col min="39" max="39" width="5.7109375" customWidth="1"/>
    <col min="40" max="40" width="6.140625" customWidth="1"/>
    <col min="41" max="41" width="5.7109375" customWidth="1"/>
    <col min="42" max="42" width="6.140625" customWidth="1"/>
    <col min="43" max="43" width="5.7109375" customWidth="1"/>
    <col min="44" max="44" width="5" customWidth="1"/>
    <col min="45" max="47" width="7.7109375" bestFit="1" customWidth="1"/>
    <col min="48" max="48" width="5.7109375" customWidth="1"/>
    <col min="49" max="49" width="6.140625" customWidth="1"/>
    <col min="50" max="50" width="5.7109375" customWidth="1"/>
    <col min="51" max="51" width="6.140625" customWidth="1"/>
    <col min="52" max="52" width="5.7109375" customWidth="1"/>
    <col min="53" max="53" width="5" customWidth="1"/>
    <col min="54" max="56" width="7.7109375" bestFit="1" customWidth="1"/>
    <col min="57" max="57" width="5.5703125" customWidth="1"/>
    <col min="58" max="58" width="6.28515625" customWidth="1"/>
    <col min="59" max="59" width="6" customWidth="1"/>
    <col min="60" max="60" width="6.140625" customWidth="1"/>
    <col min="61" max="61" width="7.140625" customWidth="1"/>
    <col min="62" max="62" width="4.7109375" customWidth="1"/>
    <col min="63" max="65" width="7.7109375" bestFit="1" customWidth="1"/>
    <col min="66" max="66" width="5.7109375" customWidth="1"/>
    <col min="67" max="67" width="6.140625" customWidth="1"/>
    <col min="68" max="68" width="7.7109375" bestFit="1" customWidth="1"/>
    <col min="70" max="70" width="10.140625" style="2" bestFit="1" customWidth="1"/>
  </cols>
  <sheetData>
    <row r="1" spans="1:71" x14ac:dyDescent="0.25">
      <c r="A1" t="s">
        <v>55</v>
      </c>
    </row>
    <row r="2" spans="1:71" x14ac:dyDescent="0.25">
      <c r="A2" t="s">
        <v>317</v>
      </c>
      <c r="J2" s="61" t="s">
        <v>53</v>
      </c>
      <c r="K2" s="61"/>
      <c r="R2" s="61" t="str">
        <f>R9</f>
        <v>Aspen</v>
      </c>
      <c r="S2" s="61"/>
      <c r="T2" s="61"/>
      <c r="AA2" s="58" t="str">
        <f>+U9</f>
        <v>Red Oak</v>
      </c>
      <c r="AB2" s="58"/>
      <c r="AC2" s="58"/>
      <c r="AJ2" s="61" t="str">
        <f>AJ9</f>
        <v>Red Maple</v>
      </c>
      <c r="AK2" s="61"/>
      <c r="AL2" s="61"/>
      <c r="AS2" s="61" t="str">
        <f>AS9</f>
        <v>White Oak</v>
      </c>
      <c r="AT2" s="61"/>
      <c r="AU2" s="61"/>
      <c r="BB2" s="61" t="str">
        <f>BB9</f>
        <v>Black Oak</v>
      </c>
      <c r="BC2" s="61"/>
      <c r="BD2" s="61"/>
      <c r="BK2" s="61" t="str">
        <f>BK9</f>
        <v>Black Cherry</v>
      </c>
      <c r="BL2" s="61"/>
      <c r="BM2" s="61"/>
      <c r="BP2" s="40" t="str">
        <f>+BN9</f>
        <v>Sassafrass</v>
      </c>
    </row>
    <row r="3" spans="1:71" x14ac:dyDescent="0.25">
      <c r="I3" s="10" t="s">
        <v>5</v>
      </c>
      <c r="J3">
        <f>SUM(J11:J43)</f>
        <v>105</v>
      </c>
      <c r="K3">
        <f>SUM(K11:K43)</f>
        <v>69</v>
      </c>
      <c r="R3">
        <f>SUM(R11:R43)</f>
        <v>2.5</v>
      </c>
      <c r="S3">
        <f>SUM(S11:S43)</f>
        <v>0.5</v>
      </c>
      <c r="T3">
        <f>SUM(T11:T43)</f>
        <v>1.5</v>
      </c>
      <c r="AA3">
        <f>SUM(AA11:AA43)</f>
        <v>62</v>
      </c>
      <c r="AB3">
        <f t="shared" ref="AB3:AC3" si="0">SUM(AB11:AB43)</f>
        <v>22.5</v>
      </c>
      <c r="AC3">
        <f t="shared" si="0"/>
        <v>76</v>
      </c>
      <c r="AJ3">
        <f t="shared" ref="AJ3:AL3" si="1">SUM(AJ11:AJ43)</f>
        <v>3.5</v>
      </c>
      <c r="AK3">
        <f t="shared" si="1"/>
        <v>7</v>
      </c>
      <c r="AL3">
        <f t="shared" si="1"/>
        <v>16</v>
      </c>
      <c r="AS3">
        <f t="shared" ref="AS3:AU3" si="2">SUM(AS11:AS43)</f>
        <v>37.5</v>
      </c>
      <c r="AT3">
        <f>SUM(AT11:AT43)</f>
        <v>12.5</v>
      </c>
      <c r="AU3">
        <f t="shared" si="2"/>
        <v>42.5</v>
      </c>
      <c r="BB3">
        <f t="shared" ref="BB3:BD3" si="3">SUM(BB11:BB43)</f>
        <v>50.5</v>
      </c>
      <c r="BC3">
        <f t="shared" si="3"/>
        <v>18</v>
      </c>
      <c r="BD3">
        <f t="shared" si="3"/>
        <v>51.5</v>
      </c>
      <c r="BK3">
        <f t="shared" ref="BK3:BM3" si="4">SUM(BK11:BK43)</f>
        <v>2.5</v>
      </c>
      <c r="BL3">
        <f t="shared" si="4"/>
        <v>3</v>
      </c>
      <c r="BM3">
        <f t="shared" si="4"/>
        <v>7</v>
      </c>
      <c r="BP3">
        <f>SUM(BP11:BP43)</f>
        <v>3.5</v>
      </c>
    </row>
    <row r="4" spans="1:71" ht="15" customHeight="1" x14ac:dyDescent="0.25">
      <c r="C4" t="s">
        <v>15</v>
      </c>
      <c r="I4" s="10" t="s">
        <v>23</v>
      </c>
      <c r="J4" s="33">
        <f>J3/$D$7</f>
        <v>3.1818181818181817</v>
      </c>
      <c r="K4" s="33">
        <f>K3/$D$7</f>
        <v>2.0909090909090908</v>
      </c>
      <c r="L4" s="33"/>
      <c r="M4" s="33"/>
      <c r="N4" s="33"/>
      <c r="O4" s="33"/>
      <c r="P4" s="33"/>
      <c r="Q4" s="33"/>
      <c r="R4" s="33">
        <f t="shared" ref="R4:S4" si="5">R3/$D$7</f>
        <v>7.575757575757576E-2</v>
      </c>
      <c r="S4" s="33">
        <f t="shared" si="5"/>
        <v>1.5151515151515152E-2</v>
      </c>
      <c r="T4" s="33">
        <f>T3/$D$7</f>
        <v>4.5454545454545456E-2</v>
      </c>
      <c r="U4" s="33"/>
      <c r="V4" s="33"/>
      <c r="W4" s="33"/>
      <c r="X4" s="33"/>
      <c r="Y4" s="33"/>
      <c r="Z4" s="33"/>
      <c r="AA4" s="33">
        <f t="shared" ref="AA4:AC4" si="6">AA3/$D$7</f>
        <v>1.8787878787878789</v>
      </c>
      <c r="AB4" s="33">
        <f t="shared" si="6"/>
        <v>0.68181818181818177</v>
      </c>
      <c r="AC4" s="33">
        <f t="shared" si="6"/>
        <v>2.3030303030303032</v>
      </c>
      <c r="AD4" s="33"/>
      <c r="AE4" s="33"/>
      <c r="AF4" s="33"/>
      <c r="AG4" s="33"/>
      <c r="AH4" s="33"/>
      <c r="AI4" s="33"/>
      <c r="AJ4" s="33">
        <f>AJ3/$D$7</f>
        <v>0.10606060606060606</v>
      </c>
      <c r="AK4" s="33">
        <f t="shared" ref="AK4:AL4" si="7">AK3/$D$7</f>
        <v>0.21212121212121213</v>
      </c>
      <c r="AL4" s="33">
        <f t="shared" si="7"/>
        <v>0.48484848484848486</v>
      </c>
      <c r="AM4" s="33"/>
      <c r="AN4" s="33"/>
      <c r="AO4" s="33"/>
      <c r="AP4" s="33"/>
      <c r="AQ4" s="33"/>
      <c r="AR4" s="33"/>
      <c r="AS4" s="33">
        <f t="shared" ref="AS4:AU4" si="8">AS3/$D$7</f>
        <v>1.1363636363636365</v>
      </c>
      <c r="AT4" s="33">
        <f t="shared" si="8"/>
        <v>0.37878787878787878</v>
      </c>
      <c r="AU4" s="33">
        <f t="shared" si="8"/>
        <v>1.2878787878787878</v>
      </c>
      <c r="AV4" s="33"/>
      <c r="AW4" s="33"/>
      <c r="AX4" s="33"/>
      <c r="AY4" s="33"/>
      <c r="AZ4" s="33"/>
      <c r="BA4" s="33"/>
      <c r="BB4" s="33">
        <f t="shared" ref="BB4:BD4" si="9">BB3/$D$7</f>
        <v>1.5303030303030303</v>
      </c>
      <c r="BC4" s="33">
        <f t="shared" si="9"/>
        <v>0.54545454545454541</v>
      </c>
      <c r="BD4" s="33">
        <f t="shared" si="9"/>
        <v>1.5606060606060606</v>
      </c>
      <c r="BE4" s="33"/>
      <c r="BF4" s="33"/>
      <c r="BG4" s="33"/>
      <c r="BH4" s="33"/>
      <c r="BI4" s="33"/>
      <c r="BJ4" s="33"/>
      <c r="BK4" s="33">
        <f t="shared" ref="BK4:BL4" si="10">BK3/$D$7</f>
        <v>7.575757575757576E-2</v>
      </c>
      <c r="BL4" s="33">
        <f t="shared" si="10"/>
        <v>9.0909090909090912E-2</v>
      </c>
      <c r="BM4" s="33">
        <f>BM3/$D$7</f>
        <v>0.21212121212121213</v>
      </c>
      <c r="BN4" s="33"/>
      <c r="BO4" s="33"/>
      <c r="BP4" s="33">
        <f t="shared" ref="BP4" si="11">BP3/$D$7</f>
        <v>0.10606060606060606</v>
      </c>
    </row>
    <row r="5" spans="1:71" ht="15" customHeight="1" x14ac:dyDescent="0.25">
      <c r="A5" s="58" t="s">
        <v>24</v>
      </c>
      <c r="B5" s="58"/>
      <c r="C5" s="43">
        <f>+J5+K5+R5+S5+T5+AA5+AB5+AC5+AJ5+AK5+AL5+AS5+AT5+AU5+BB5+BC5+BD5+BK5+BL5+BM5+BP5</f>
        <v>1547.9999999999998</v>
      </c>
      <c r="I5" s="10" t="s">
        <v>24</v>
      </c>
      <c r="J5" s="33">
        <f>J4*$D$8</f>
        <v>273.63636363636363</v>
      </c>
      <c r="K5" s="33">
        <f>K4*$D$8</f>
        <v>179.81818181818181</v>
      </c>
      <c r="L5" s="33"/>
      <c r="M5" s="33"/>
      <c r="N5" s="33"/>
      <c r="O5" s="33"/>
      <c r="P5" s="33"/>
      <c r="Q5" s="33"/>
      <c r="R5" s="33">
        <f t="shared" ref="R5:T5" si="12">R4*$D$8</f>
        <v>6.5151515151515156</v>
      </c>
      <c r="S5" s="33">
        <f t="shared" si="12"/>
        <v>1.303030303030303</v>
      </c>
      <c r="T5" s="33">
        <f t="shared" si="12"/>
        <v>3.9090909090909092</v>
      </c>
      <c r="U5" s="33"/>
      <c r="V5" s="33"/>
      <c r="W5" s="33"/>
      <c r="X5" s="33"/>
      <c r="Y5" s="33"/>
      <c r="Z5" s="33"/>
      <c r="AA5" s="33">
        <f t="shared" ref="AA5" si="13">AA4*$D$8</f>
        <v>161.57575757575759</v>
      </c>
      <c r="AB5" s="33">
        <f>AB4*$D$8</f>
        <v>58.636363636363633</v>
      </c>
      <c r="AC5" s="33">
        <f t="shared" ref="AC5" si="14">AC4*$D$8</f>
        <v>198.06060606060606</v>
      </c>
      <c r="AD5" s="33"/>
      <c r="AE5" s="33"/>
      <c r="AF5" s="33"/>
      <c r="AG5" s="33"/>
      <c r="AH5" s="33"/>
      <c r="AI5" s="33"/>
      <c r="AJ5" s="33">
        <f t="shared" ref="AJ5:AL5" si="15">AJ4*$D$8</f>
        <v>9.1212121212121211</v>
      </c>
      <c r="AK5" s="33">
        <f t="shared" si="15"/>
        <v>18.242424242424242</v>
      </c>
      <c r="AL5" s="33">
        <f t="shared" si="15"/>
        <v>41.696969696969695</v>
      </c>
      <c r="AM5" s="33"/>
      <c r="AN5" s="33"/>
      <c r="AO5" s="33"/>
      <c r="AP5" s="33"/>
      <c r="AQ5" s="33"/>
      <c r="AR5" s="33"/>
      <c r="AS5" s="33">
        <f t="shared" ref="AS5:AU5" si="16">AS4*$D$8</f>
        <v>97.727272727272734</v>
      </c>
      <c r="AT5" s="33">
        <f t="shared" si="16"/>
        <v>32.575757575757578</v>
      </c>
      <c r="AU5" s="33">
        <f t="shared" si="16"/>
        <v>110.75757575757575</v>
      </c>
      <c r="AV5" s="33"/>
      <c r="AW5" s="33"/>
      <c r="AX5" s="33"/>
      <c r="AY5" s="33"/>
      <c r="AZ5" s="33"/>
      <c r="BA5" s="33"/>
      <c r="BB5" s="33">
        <f t="shared" ref="BB5:BD5" si="17">BB4*$D$8</f>
        <v>131.60606060606059</v>
      </c>
      <c r="BC5" s="33">
        <f t="shared" si="17"/>
        <v>46.909090909090907</v>
      </c>
      <c r="BD5" s="33">
        <f t="shared" si="17"/>
        <v>134.21212121212122</v>
      </c>
      <c r="BE5" s="33"/>
      <c r="BF5" s="33"/>
      <c r="BG5" s="33"/>
      <c r="BH5" s="33"/>
      <c r="BI5" s="33"/>
      <c r="BJ5" s="33"/>
      <c r="BK5" s="33">
        <f t="shared" ref="BK5:BM5" si="18">BK4*$D$8</f>
        <v>6.5151515151515156</v>
      </c>
      <c r="BL5" s="33">
        <f t="shared" si="18"/>
        <v>7.8181818181818183</v>
      </c>
      <c r="BM5" s="33">
        <f t="shared" si="18"/>
        <v>18.242424242424242</v>
      </c>
      <c r="BN5" s="33"/>
      <c r="BO5" s="33"/>
      <c r="BP5" s="33">
        <f t="shared" ref="BP5" si="19">BP4*$D$8</f>
        <v>9.1212121212121211</v>
      </c>
    </row>
    <row r="6" spans="1:71" x14ac:dyDescent="0.25">
      <c r="A6" s="60" t="s">
        <v>28</v>
      </c>
      <c r="B6" s="60"/>
      <c r="C6">
        <f>C5/D8</f>
        <v>17.999999999999996</v>
      </c>
    </row>
    <row r="7" spans="1:71" ht="15" customHeight="1" x14ac:dyDescent="0.25">
      <c r="A7" s="61" t="s">
        <v>25</v>
      </c>
      <c r="B7" s="61"/>
      <c r="D7" s="25">
        <v>33</v>
      </c>
      <c r="F7" s="59" t="s">
        <v>29</v>
      </c>
      <c r="G7" s="59" t="s">
        <v>30</v>
      </c>
      <c r="H7" s="59" t="s">
        <v>31</v>
      </c>
      <c r="I7" s="59" t="s">
        <v>32</v>
      </c>
      <c r="L7" s="59" t="s">
        <v>29</v>
      </c>
      <c r="M7" s="59" t="s">
        <v>30</v>
      </c>
      <c r="N7" s="59" t="s">
        <v>31</v>
      </c>
      <c r="O7" s="59" t="s">
        <v>32</v>
      </c>
      <c r="P7" s="59" t="s">
        <v>33</v>
      </c>
      <c r="U7" s="59" t="s">
        <v>29</v>
      </c>
      <c r="V7" s="59" t="s">
        <v>30</v>
      </c>
      <c r="W7" s="59" t="s">
        <v>31</v>
      </c>
      <c r="X7" s="59" t="s">
        <v>32</v>
      </c>
      <c r="Y7" s="59" t="s">
        <v>33</v>
      </c>
      <c r="AD7" s="59" t="s">
        <v>29</v>
      </c>
      <c r="AE7" s="59" t="s">
        <v>30</v>
      </c>
      <c r="AF7" s="59" t="s">
        <v>31</v>
      </c>
      <c r="AG7" s="59" t="s">
        <v>32</v>
      </c>
      <c r="AH7" s="59" t="s">
        <v>33</v>
      </c>
      <c r="AM7" s="59" t="s">
        <v>29</v>
      </c>
      <c r="AN7" s="59" t="s">
        <v>30</v>
      </c>
      <c r="AO7" s="59" t="s">
        <v>31</v>
      </c>
      <c r="AP7" s="59" t="s">
        <v>32</v>
      </c>
      <c r="AQ7" s="59" t="s">
        <v>33</v>
      </c>
      <c r="AV7" s="59" t="s">
        <v>29</v>
      </c>
      <c r="AW7" s="59" t="s">
        <v>30</v>
      </c>
      <c r="AX7" s="59" t="s">
        <v>31</v>
      </c>
      <c r="AY7" s="59" t="s">
        <v>32</v>
      </c>
      <c r="AZ7" s="59" t="s">
        <v>33</v>
      </c>
      <c r="BE7" s="59" t="s">
        <v>29</v>
      </c>
      <c r="BF7" s="59" t="s">
        <v>30</v>
      </c>
      <c r="BG7" s="59" t="s">
        <v>31</v>
      </c>
      <c r="BH7" s="59" t="s">
        <v>32</v>
      </c>
      <c r="BI7" s="59" t="s">
        <v>33</v>
      </c>
      <c r="BN7" s="59" t="s">
        <v>29</v>
      </c>
      <c r="BO7" s="59" t="s">
        <v>30</v>
      </c>
    </row>
    <row r="8" spans="1:71" x14ac:dyDescent="0.25">
      <c r="A8" s="61" t="s">
        <v>26</v>
      </c>
      <c r="B8" s="61"/>
      <c r="D8" s="25">
        <v>86</v>
      </c>
      <c r="E8" s="13"/>
      <c r="F8" s="60"/>
      <c r="G8" s="60"/>
      <c r="H8" s="60"/>
      <c r="I8" s="60"/>
      <c r="J8" s="20"/>
      <c r="K8" s="20"/>
      <c r="L8" s="60"/>
      <c r="M8" s="60"/>
      <c r="N8" s="60"/>
      <c r="O8" s="60"/>
      <c r="P8" s="60"/>
      <c r="Q8" t="s">
        <v>6</v>
      </c>
      <c r="R8" s="20"/>
      <c r="S8" s="20"/>
      <c r="T8" s="20"/>
      <c r="U8" s="60"/>
      <c r="V8" s="60"/>
      <c r="W8" s="60"/>
      <c r="X8" s="60"/>
      <c r="Y8" s="60"/>
      <c r="Z8" t="s">
        <v>6</v>
      </c>
      <c r="AA8" s="20"/>
      <c r="AB8" s="20"/>
      <c r="AC8" s="20"/>
      <c r="AD8" s="60"/>
      <c r="AE8" s="60"/>
      <c r="AF8" s="60"/>
      <c r="AG8" s="60"/>
      <c r="AH8" s="60"/>
      <c r="AI8" t="s">
        <v>6</v>
      </c>
      <c r="AJ8" s="20"/>
      <c r="AK8" s="20"/>
      <c r="AL8" s="20"/>
      <c r="AM8" s="60"/>
      <c r="AN8" s="60"/>
      <c r="AO8" s="60"/>
      <c r="AP8" s="60"/>
      <c r="AQ8" s="60"/>
      <c r="AR8" t="s">
        <v>6</v>
      </c>
      <c r="AS8" s="20"/>
      <c r="AT8" s="20"/>
      <c r="AU8" s="20"/>
      <c r="AV8" s="60"/>
      <c r="AW8" s="60"/>
      <c r="AX8" s="60"/>
      <c r="AY8" s="60"/>
      <c r="AZ8" s="60"/>
      <c r="BA8" t="s">
        <v>6</v>
      </c>
      <c r="BB8" s="20"/>
      <c r="BC8" s="20"/>
      <c r="BD8" s="20"/>
      <c r="BE8" s="60"/>
      <c r="BF8" s="60"/>
      <c r="BG8" s="60"/>
      <c r="BH8" s="60"/>
      <c r="BI8" s="60"/>
      <c r="BJ8" t="s">
        <v>6</v>
      </c>
      <c r="BK8" s="20"/>
      <c r="BL8" s="20"/>
      <c r="BM8" s="20"/>
      <c r="BN8" s="60"/>
      <c r="BO8" s="60"/>
      <c r="BP8" s="20"/>
    </row>
    <row r="9" spans="1:71" x14ac:dyDescent="0.25">
      <c r="A9" s="61" t="s">
        <v>27</v>
      </c>
      <c r="B9" s="61"/>
      <c r="D9" s="33">
        <f>AVERAGE(D11:D43)</f>
        <v>9.6969696969696972</v>
      </c>
      <c r="E9" s="13"/>
      <c r="F9" s="62" t="s">
        <v>53</v>
      </c>
      <c r="G9" s="62"/>
      <c r="H9" s="62"/>
      <c r="I9" s="62"/>
      <c r="J9" s="62"/>
      <c r="K9" s="62"/>
      <c r="L9" s="62" t="s">
        <v>292</v>
      </c>
      <c r="M9" s="62"/>
      <c r="N9" s="62"/>
      <c r="O9" s="62"/>
      <c r="P9" s="62"/>
      <c r="Q9" s="62"/>
      <c r="R9" s="62" t="str">
        <f>L9</f>
        <v>Aspen</v>
      </c>
      <c r="S9" s="62"/>
      <c r="T9" s="62"/>
      <c r="U9" s="62" t="s">
        <v>43</v>
      </c>
      <c r="V9" s="62"/>
      <c r="W9" s="62"/>
      <c r="X9" s="62"/>
      <c r="Y9" s="31"/>
      <c r="Z9" s="31"/>
      <c r="AA9" s="31"/>
      <c r="AB9" s="62"/>
      <c r="AC9" s="62"/>
      <c r="AD9" s="62" t="s">
        <v>42</v>
      </c>
      <c r="AE9" s="62"/>
      <c r="AF9" s="62"/>
      <c r="AG9" s="62"/>
      <c r="AH9" s="62"/>
      <c r="AI9" s="62"/>
      <c r="AJ9" s="62" t="str">
        <f>AD9</f>
        <v>Red Maple</v>
      </c>
      <c r="AK9" s="62"/>
      <c r="AL9" s="62"/>
      <c r="AM9" s="62" t="s">
        <v>52</v>
      </c>
      <c r="AN9" s="62"/>
      <c r="AO9" s="62"/>
      <c r="AP9" s="62"/>
      <c r="AQ9" s="62"/>
      <c r="AR9" s="62"/>
      <c r="AS9" s="62" t="str">
        <f>AM9</f>
        <v>White Oak</v>
      </c>
      <c r="AT9" s="62"/>
      <c r="AU9" s="62"/>
      <c r="AV9" s="62" t="s">
        <v>49</v>
      </c>
      <c r="AW9" s="62"/>
      <c r="AX9" s="62"/>
      <c r="AY9" s="62"/>
      <c r="AZ9" s="62"/>
      <c r="BA9" s="62"/>
      <c r="BB9" s="62" t="str">
        <f>AV9</f>
        <v>Black Oak</v>
      </c>
      <c r="BC9" s="62"/>
      <c r="BD9" s="62"/>
      <c r="BE9" s="62" t="s">
        <v>50</v>
      </c>
      <c r="BF9" s="62"/>
      <c r="BG9" s="62"/>
      <c r="BH9" s="62"/>
      <c r="BI9" s="62"/>
      <c r="BJ9" s="62"/>
      <c r="BK9" s="62" t="str">
        <f>BE9</f>
        <v>Black Cherry</v>
      </c>
      <c r="BL9" s="62"/>
      <c r="BM9" s="62"/>
      <c r="BN9" s="62" t="s">
        <v>235</v>
      </c>
      <c r="BO9" s="62"/>
      <c r="BP9" s="41"/>
      <c r="BR9" s="2">
        <f>SUM(BR11:BR43)</f>
        <v>594</v>
      </c>
      <c r="BS9" t="s">
        <v>4</v>
      </c>
    </row>
    <row r="10" spans="1:71" ht="26.25" x14ac:dyDescent="0.25">
      <c r="B10" s="2" t="s">
        <v>8</v>
      </c>
      <c r="D10" t="s">
        <v>7</v>
      </c>
      <c r="E10" s="13" t="s">
        <v>16</v>
      </c>
      <c r="F10" s="26" t="s">
        <v>17</v>
      </c>
      <c r="G10" s="26" t="s">
        <v>18</v>
      </c>
      <c r="H10" s="26" t="s">
        <v>20</v>
      </c>
      <c r="I10" s="26" t="s">
        <v>21</v>
      </c>
      <c r="J10" s="21" t="s">
        <v>35</v>
      </c>
      <c r="K10" s="21" t="s">
        <v>36</v>
      </c>
      <c r="L10" s="26" t="s">
        <v>17</v>
      </c>
      <c r="M10" s="26" t="s">
        <v>18</v>
      </c>
      <c r="N10" s="26" t="s">
        <v>20</v>
      </c>
      <c r="O10" s="26" t="s">
        <v>21</v>
      </c>
      <c r="P10" s="26" t="s">
        <v>17</v>
      </c>
      <c r="Q10" s="26" t="s">
        <v>19</v>
      </c>
      <c r="R10" s="21" t="s">
        <v>34</v>
      </c>
      <c r="S10" s="21" t="s">
        <v>35</v>
      </c>
      <c r="T10" s="21" t="s">
        <v>36</v>
      </c>
      <c r="U10" s="26" t="s">
        <v>17</v>
      </c>
      <c r="V10" s="26" t="s">
        <v>18</v>
      </c>
      <c r="W10" s="26" t="s">
        <v>20</v>
      </c>
      <c r="X10" s="26" t="s">
        <v>21</v>
      </c>
      <c r="Y10" s="26" t="s">
        <v>17</v>
      </c>
      <c r="Z10" s="26" t="s">
        <v>19</v>
      </c>
      <c r="AA10" s="21" t="s">
        <v>34</v>
      </c>
      <c r="AB10" s="21" t="s">
        <v>35</v>
      </c>
      <c r="AC10" s="21" t="s">
        <v>36</v>
      </c>
      <c r="AD10" s="26" t="s">
        <v>17</v>
      </c>
      <c r="AE10" s="26" t="s">
        <v>18</v>
      </c>
      <c r="AF10" s="26" t="s">
        <v>20</v>
      </c>
      <c r="AG10" s="26" t="s">
        <v>21</v>
      </c>
      <c r="AH10" s="26" t="s">
        <v>17</v>
      </c>
      <c r="AI10" s="26" t="s">
        <v>19</v>
      </c>
      <c r="AJ10" s="21" t="s">
        <v>34</v>
      </c>
      <c r="AK10" s="21" t="s">
        <v>35</v>
      </c>
      <c r="AL10" s="21" t="s">
        <v>36</v>
      </c>
      <c r="AM10" s="26" t="s">
        <v>17</v>
      </c>
      <c r="AN10" s="26" t="s">
        <v>18</v>
      </c>
      <c r="AO10" s="26" t="s">
        <v>20</v>
      </c>
      <c r="AP10" s="26" t="s">
        <v>21</v>
      </c>
      <c r="AQ10" s="26" t="s">
        <v>17</v>
      </c>
      <c r="AR10" s="26" t="s">
        <v>19</v>
      </c>
      <c r="AS10" s="21" t="s">
        <v>34</v>
      </c>
      <c r="AT10" s="21" t="s">
        <v>35</v>
      </c>
      <c r="AU10" s="21" t="s">
        <v>36</v>
      </c>
      <c r="AV10" s="26" t="s">
        <v>17</v>
      </c>
      <c r="AW10" s="26" t="s">
        <v>18</v>
      </c>
      <c r="AX10" s="26" t="s">
        <v>20</v>
      </c>
      <c r="AY10" s="26" t="s">
        <v>21</v>
      </c>
      <c r="AZ10" s="26" t="s">
        <v>17</v>
      </c>
      <c r="BA10" s="26" t="s">
        <v>19</v>
      </c>
      <c r="BB10" s="21" t="s">
        <v>34</v>
      </c>
      <c r="BC10" s="21" t="s">
        <v>35</v>
      </c>
      <c r="BD10" s="21" t="s">
        <v>36</v>
      </c>
      <c r="BE10" s="26" t="s">
        <v>17</v>
      </c>
      <c r="BF10" s="26" t="s">
        <v>18</v>
      </c>
      <c r="BG10" s="26" t="s">
        <v>20</v>
      </c>
      <c r="BH10" s="26" t="s">
        <v>21</v>
      </c>
      <c r="BI10" s="26" t="s">
        <v>17</v>
      </c>
      <c r="BJ10" s="26" t="s">
        <v>19</v>
      </c>
      <c r="BK10" s="21" t="s">
        <v>34</v>
      </c>
      <c r="BL10" s="21" t="s">
        <v>35</v>
      </c>
      <c r="BM10" s="21" t="s">
        <v>36</v>
      </c>
      <c r="BN10" s="26" t="s">
        <v>17</v>
      </c>
      <c r="BO10" s="26" t="s">
        <v>18</v>
      </c>
      <c r="BP10" s="21" t="s">
        <v>36</v>
      </c>
      <c r="BR10" s="23" t="s">
        <v>22</v>
      </c>
    </row>
    <row r="11" spans="1:71" x14ac:dyDescent="0.25">
      <c r="B11" s="3">
        <f>STDEV(BR11:BR43)</f>
        <v>14.469796128487781</v>
      </c>
      <c r="D11">
        <v>10</v>
      </c>
      <c r="E11" s="24" t="s">
        <v>69</v>
      </c>
      <c r="F11" s="25">
        <v>1</v>
      </c>
      <c r="G11" s="25">
        <v>7</v>
      </c>
      <c r="H11" s="25">
        <v>1</v>
      </c>
      <c r="I11" s="25">
        <v>6</v>
      </c>
      <c r="J11" s="2">
        <f t="shared" ref="J11:J18" si="20">((H11+I11)/2)</f>
        <v>3.5</v>
      </c>
      <c r="K11" s="2">
        <f t="shared" ref="K11:K18" si="21">((F11+G11)/2)-(+J11)</f>
        <v>0.5</v>
      </c>
      <c r="L11" s="25">
        <v>1</v>
      </c>
      <c r="M11" s="25">
        <v>8</v>
      </c>
      <c r="N11" s="25">
        <v>1</v>
      </c>
      <c r="O11" s="25">
        <v>5</v>
      </c>
      <c r="P11" s="25">
        <v>1</v>
      </c>
      <c r="Q11" s="25">
        <v>4</v>
      </c>
      <c r="R11" s="2">
        <f t="shared" ref="R11:R19" si="22">(P11+Q11)/2</f>
        <v>2.5</v>
      </c>
      <c r="S11" s="2">
        <f t="shared" ref="S11:S19" si="23">((N11+O11)/2)-R11</f>
        <v>0.5</v>
      </c>
      <c r="T11" s="2">
        <f t="shared" ref="T11:T19" si="24">((L11+M11)/2)-(R11+S11)</f>
        <v>1.5</v>
      </c>
      <c r="U11" s="25"/>
      <c r="V11" s="25"/>
      <c r="W11" s="25"/>
      <c r="X11" s="25"/>
      <c r="Y11" s="25"/>
      <c r="Z11" s="25"/>
      <c r="AA11" s="2">
        <f t="shared" ref="AA11:AA19" si="25">(Y11+Z11)/2</f>
        <v>0</v>
      </c>
      <c r="AB11" s="2">
        <f t="shared" ref="AB11:AB19" si="26">((W11+X11)/2)-AA11</f>
        <v>0</v>
      </c>
      <c r="AC11" s="2">
        <f t="shared" ref="AC11:AC19" si="27">((U11+V11)/2)-(AA11+AB11)</f>
        <v>0</v>
      </c>
      <c r="AD11" s="25">
        <v>8</v>
      </c>
      <c r="AE11" s="25">
        <v>33</v>
      </c>
      <c r="AF11" s="25">
        <v>6</v>
      </c>
      <c r="AG11" s="25">
        <v>11</v>
      </c>
      <c r="AH11" s="25">
        <v>3</v>
      </c>
      <c r="AI11" s="25">
        <v>4</v>
      </c>
      <c r="AJ11" s="2">
        <f t="shared" ref="AJ11:AJ19" si="28">(AH11+AI11)/2</f>
        <v>3.5</v>
      </c>
      <c r="AK11" s="2">
        <f t="shared" ref="AK11:AK19" si="29">((AF11+AG11)/2)-AJ11</f>
        <v>5</v>
      </c>
      <c r="AL11" s="2">
        <f t="shared" ref="AL11:AL19" si="30">((AD11+AE11)/2)-(AJ11+AK11)</f>
        <v>12</v>
      </c>
      <c r="AM11" s="25">
        <v>1</v>
      </c>
      <c r="AN11" s="25">
        <v>5</v>
      </c>
      <c r="AO11" s="25"/>
      <c r="AP11" s="25"/>
      <c r="AQ11" s="25"/>
      <c r="AR11" s="25"/>
      <c r="AS11" s="2">
        <f t="shared" ref="AS11:AS19" si="31">(AQ11+AR11)/2</f>
        <v>0</v>
      </c>
      <c r="AT11" s="2">
        <f t="shared" ref="AT11:AT19" si="32">((AO11+AP11)/2)-AS11</f>
        <v>0</v>
      </c>
      <c r="AU11" s="2">
        <f t="shared" ref="AU11:AU19" si="33">((AM11+AN11)/2)-(AS11+AT11)</f>
        <v>3</v>
      </c>
      <c r="AV11" s="25"/>
      <c r="AW11" s="25"/>
      <c r="AX11" s="25"/>
      <c r="AY11" s="25"/>
      <c r="AZ11" s="25"/>
      <c r="BA11" s="25"/>
      <c r="BB11" s="2">
        <f t="shared" ref="BB11:BB19" si="34">(AZ11+BA11)/2</f>
        <v>0</v>
      </c>
      <c r="BC11" s="2">
        <f t="shared" ref="BC11:BC19" si="35">((AX11+AY11)/2)-BB11</f>
        <v>0</v>
      </c>
      <c r="BD11" s="2">
        <f t="shared" ref="BD11:BD19" si="36">((AV11+AW11)/2)-(BB11+BC11)</f>
        <v>0</v>
      </c>
      <c r="BE11" s="25"/>
      <c r="BF11" s="25"/>
      <c r="BG11" s="25"/>
      <c r="BH11" s="25"/>
      <c r="BI11" s="25"/>
      <c r="BJ11" s="25"/>
      <c r="BK11" s="40">
        <f t="shared" ref="BK11:BK43" si="37">(BI11+BJ11)/2</f>
        <v>0</v>
      </c>
      <c r="BL11" s="40">
        <f t="shared" ref="BL11:BL43" si="38">((BG11+BH11)/2)-BK11</f>
        <v>0</v>
      </c>
      <c r="BM11" s="40">
        <f t="shared" ref="BM11:BM43" si="39">((BE11+BF11)/2)-(BK11+BL11)</f>
        <v>0</v>
      </c>
      <c r="BN11" s="25"/>
      <c r="BO11" s="25"/>
      <c r="BP11" s="40">
        <f>((BN11+BO11)/2)</f>
        <v>0</v>
      </c>
      <c r="BQ11" t="s">
        <v>68</v>
      </c>
      <c r="BR11" s="2">
        <f>+J11+K11+R11+S11+T11+AA11+AB11+AC11+AJ11+AK11+AL11+AS11+AT11+AU11+BB11+BC11+BD11+BK11+BL11+BM11+BP11</f>
        <v>32</v>
      </c>
    </row>
    <row r="12" spans="1:71" x14ac:dyDescent="0.25">
      <c r="B12" s="2"/>
      <c r="D12">
        <v>20</v>
      </c>
      <c r="E12" s="24" t="s">
        <v>260</v>
      </c>
      <c r="F12" s="25"/>
      <c r="G12" s="25"/>
      <c r="H12" s="25"/>
      <c r="I12" s="25"/>
      <c r="J12" s="2">
        <f t="shared" si="20"/>
        <v>0</v>
      </c>
      <c r="K12" s="2">
        <f t="shared" si="21"/>
        <v>0</v>
      </c>
      <c r="L12" s="25"/>
      <c r="M12" s="25"/>
      <c r="N12" s="25"/>
      <c r="O12" s="25"/>
      <c r="P12" s="25"/>
      <c r="Q12" s="25"/>
      <c r="R12" s="2">
        <f t="shared" si="22"/>
        <v>0</v>
      </c>
      <c r="S12" s="2">
        <f t="shared" si="23"/>
        <v>0</v>
      </c>
      <c r="T12" s="2">
        <f t="shared" si="24"/>
        <v>0</v>
      </c>
      <c r="U12" s="25"/>
      <c r="V12" s="25"/>
      <c r="W12" s="25"/>
      <c r="X12" s="25"/>
      <c r="Y12" s="25"/>
      <c r="Z12" s="25"/>
      <c r="AA12" s="2">
        <f t="shared" si="25"/>
        <v>0</v>
      </c>
      <c r="AB12" s="2">
        <f t="shared" si="26"/>
        <v>0</v>
      </c>
      <c r="AC12" s="2">
        <f t="shared" si="27"/>
        <v>0</v>
      </c>
      <c r="AD12" s="25"/>
      <c r="AE12" s="25"/>
      <c r="AF12" s="25"/>
      <c r="AG12" s="25"/>
      <c r="AH12" s="25"/>
      <c r="AI12" s="25"/>
      <c r="AJ12" s="2">
        <f t="shared" si="28"/>
        <v>0</v>
      </c>
      <c r="AK12" s="2">
        <f t="shared" si="29"/>
        <v>0</v>
      </c>
      <c r="AL12" s="2">
        <f t="shared" si="30"/>
        <v>0</v>
      </c>
      <c r="AM12" s="25">
        <v>1</v>
      </c>
      <c r="AN12" s="25">
        <v>7</v>
      </c>
      <c r="AO12" s="25">
        <v>1</v>
      </c>
      <c r="AP12" s="25">
        <v>3</v>
      </c>
      <c r="AQ12" s="25">
        <v>1</v>
      </c>
      <c r="AR12" s="25">
        <v>3</v>
      </c>
      <c r="AS12" s="2">
        <f t="shared" si="31"/>
        <v>2</v>
      </c>
      <c r="AT12" s="2">
        <f t="shared" si="32"/>
        <v>0</v>
      </c>
      <c r="AU12" s="2">
        <f t="shared" si="33"/>
        <v>2</v>
      </c>
      <c r="AV12" s="25"/>
      <c r="AW12" s="25"/>
      <c r="AX12" s="25"/>
      <c r="AY12" s="25"/>
      <c r="AZ12" s="25"/>
      <c r="BA12" s="25"/>
      <c r="BB12" s="2">
        <f t="shared" si="34"/>
        <v>0</v>
      </c>
      <c r="BC12" s="2">
        <f t="shared" si="35"/>
        <v>0</v>
      </c>
      <c r="BD12" s="2">
        <f t="shared" si="36"/>
        <v>0</v>
      </c>
      <c r="BE12" s="25"/>
      <c r="BF12" s="25"/>
      <c r="BG12" s="25"/>
      <c r="BH12" s="25"/>
      <c r="BI12" s="25"/>
      <c r="BJ12" s="25"/>
      <c r="BK12" s="40">
        <f t="shared" si="37"/>
        <v>0</v>
      </c>
      <c r="BL12" s="40">
        <f t="shared" si="38"/>
        <v>0</v>
      </c>
      <c r="BM12" s="40">
        <f t="shared" si="39"/>
        <v>0</v>
      </c>
      <c r="BN12" s="25"/>
      <c r="BO12" s="25"/>
      <c r="BP12" s="40">
        <f t="shared" ref="BP12:BP43" si="40">((BN12+BO12)/2)</f>
        <v>0</v>
      </c>
      <c r="BR12" s="42">
        <f t="shared" ref="BR12:BR43" si="41">+J12+K12+R12+S12+T12+AA12+AB12+AC12+AJ12+AK12+AL12+AS12+AT12+AU12+BB12+BC12+BD12+BK12+BL12+BM12+BP12</f>
        <v>4</v>
      </c>
    </row>
    <row r="13" spans="1:71" x14ac:dyDescent="0.25">
      <c r="B13" s="2" t="s">
        <v>9</v>
      </c>
      <c r="D13">
        <v>10</v>
      </c>
      <c r="E13" s="24" t="s">
        <v>261</v>
      </c>
      <c r="F13" s="25">
        <v>3</v>
      </c>
      <c r="G13" s="25">
        <v>20</v>
      </c>
      <c r="H13" s="25">
        <v>3</v>
      </c>
      <c r="I13" s="25">
        <v>10</v>
      </c>
      <c r="J13" s="2">
        <f t="shared" si="20"/>
        <v>6.5</v>
      </c>
      <c r="K13" s="2">
        <f t="shared" si="21"/>
        <v>5</v>
      </c>
      <c r="L13" s="25"/>
      <c r="M13" s="25"/>
      <c r="N13" s="25"/>
      <c r="O13" s="25"/>
      <c r="P13" s="25"/>
      <c r="Q13" s="25"/>
      <c r="R13" s="2">
        <f t="shared" si="22"/>
        <v>0</v>
      </c>
      <c r="S13" s="2">
        <f t="shared" si="23"/>
        <v>0</v>
      </c>
      <c r="T13" s="2">
        <f t="shared" si="24"/>
        <v>0</v>
      </c>
      <c r="U13" s="25">
        <v>3</v>
      </c>
      <c r="V13" s="25">
        <v>28</v>
      </c>
      <c r="W13" s="25">
        <v>3</v>
      </c>
      <c r="X13" s="25">
        <v>14</v>
      </c>
      <c r="Y13" s="25">
        <v>3</v>
      </c>
      <c r="Z13" s="25">
        <v>11</v>
      </c>
      <c r="AA13" s="2">
        <f t="shared" si="25"/>
        <v>7</v>
      </c>
      <c r="AB13" s="2">
        <f t="shared" si="26"/>
        <v>1.5</v>
      </c>
      <c r="AC13" s="2">
        <f t="shared" si="27"/>
        <v>7</v>
      </c>
      <c r="AD13" s="25"/>
      <c r="AE13" s="25"/>
      <c r="AF13" s="25"/>
      <c r="AG13" s="25"/>
      <c r="AH13" s="25"/>
      <c r="AI13" s="25"/>
      <c r="AJ13" s="2">
        <f t="shared" si="28"/>
        <v>0</v>
      </c>
      <c r="AK13" s="2">
        <f t="shared" si="29"/>
        <v>0</v>
      </c>
      <c r="AL13" s="2">
        <f t="shared" si="30"/>
        <v>0</v>
      </c>
      <c r="AM13" s="25">
        <v>3</v>
      </c>
      <c r="AN13" s="25">
        <v>22</v>
      </c>
      <c r="AO13" s="25">
        <v>3</v>
      </c>
      <c r="AP13" s="25">
        <v>11</v>
      </c>
      <c r="AQ13" s="25">
        <v>3</v>
      </c>
      <c r="AR13" s="25">
        <v>9</v>
      </c>
      <c r="AS13" s="2">
        <f t="shared" si="31"/>
        <v>6</v>
      </c>
      <c r="AT13" s="2">
        <f t="shared" si="32"/>
        <v>1</v>
      </c>
      <c r="AU13" s="2">
        <f t="shared" si="33"/>
        <v>5.5</v>
      </c>
      <c r="AV13" s="25"/>
      <c r="AW13" s="25"/>
      <c r="AX13" s="25"/>
      <c r="AY13" s="25"/>
      <c r="AZ13" s="25"/>
      <c r="BA13" s="25"/>
      <c r="BB13" s="2">
        <f t="shared" si="34"/>
        <v>0</v>
      </c>
      <c r="BC13" s="2">
        <f t="shared" si="35"/>
        <v>0</v>
      </c>
      <c r="BD13" s="2">
        <f t="shared" si="36"/>
        <v>0</v>
      </c>
      <c r="BE13" s="25"/>
      <c r="BF13" s="25"/>
      <c r="BG13" s="25"/>
      <c r="BH13" s="25"/>
      <c r="BI13" s="25"/>
      <c r="BJ13" s="25"/>
      <c r="BK13" s="40">
        <f t="shared" si="37"/>
        <v>0</v>
      </c>
      <c r="BL13" s="40">
        <f t="shared" si="38"/>
        <v>0</v>
      </c>
      <c r="BM13" s="40">
        <f t="shared" si="39"/>
        <v>0</v>
      </c>
      <c r="BN13" s="25"/>
      <c r="BO13" s="25"/>
      <c r="BP13" s="40">
        <f t="shared" si="40"/>
        <v>0</v>
      </c>
      <c r="BR13" s="42">
        <f>+J13+K13+R13+S13+T13+AA13+AB13+AC13+AJ13+AK13+AL13+AS13+AT13+AU13+BB13+BC13+BD13+BK13+BL13+BM13+BP13</f>
        <v>39.5</v>
      </c>
    </row>
    <row r="14" spans="1:71" x14ac:dyDescent="0.25">
      <c r="B14" s="3">
        <f>BR9/B24</f>
        <v>18</v>
      </c>
      <c r="D14">
        <v>30</v>
      </c>
      <c r="E14" s="24" t="s">
        <v>262</v>
      </c>
      <c r="F14" s="25">
        <v>3</v>
      </c>
      <c r="G14" s="25">
        <v>21</v>
      </c>
      <c r="H14" s="25">
        <v>3</v>
      </c>
      <c r="I14" s="25">
        <v>11</v>
      </c>
      <c r="J14" s="2">
        <f t="shared" si="20"/>
        <v>7</v>
      </c>
      <c r="K14" s="2">
        <f t="shared" si="21"/>
        <v>5</v>
      </c>
      <c r="L14" s="25"/>
      <c r="M14" s="25"/>
      <c r="N14" s="25"/>
      <c r="O14" s="25"/>
      <c r="P14" s="25"/>
      <c r="Q14" s="25"/>
      <c r="R14" s="2">
        <f t="shared" si="22"/>
        <v>0</v>
      </c>
      <c r="S14" s="2">
        <f t="shared" si="23"/>
        <v>0</v>
      </c>
      <c r="T14" s="2">
        <f t="shared" si="24"/>
        <v>0</v>
      </c>
      <c r="U14" s="25">
        <v>3</v>
      </c>
      <c r="V14" s="25">
        <v>30</v>
      </c>
      <c r="W14" s="25">
        <v>3</v>
      </c>
      <c r="X14" s="25">
        <v>14</v>
      </c>
      <c r="Y14" s="25">
        <v>3</v>
      </c>
      <c r="Z14" s="25">
        <v>12</v>
      </c>
      <c r="AA14" s="2">
        <f t="shared" si="25"/>
        <v>7.5</v>
      </c>
      <c r="AB14" s="2">
        <f t="shared" si="26"/>
        <v>1</v>
      </c>
      <c r="AC14" s="2">
        <f t="shared" si="27"/>
        <v>8</v>
      </c>
      <c r="AD14" s="25">
        <v>1</v>
      </c>
      <c r="AE14" s="25">
        <v>3</v>
      </c>
      <c r="AF14" s="25">
        <v>1</v>
      </c>
      <c r="AG14" s="25">
        <v>1</v>
      </c>
      <c r="AH14" s="25"/>
      <c r="AI14" s="25"/>
      <c r="AJ14" s="2">
        <f t="shared" si="28"/>
        <v>0</v>
      </c>
      <c r="AK14" s="2">
        <f t="shared" si="29"/>
        <v>1</v>
      </c>
      <c r="AL14" s="2">
        <f t="shared" si="30"/>
        <v>1</v>
      </c>
      <c r="AM14" s="25">
        <v>3</v>
      </c>
      <c r="AN14" s="25">
        <v>22</v>
      </c>
      <c r="AO14" s="25">
        <v>3</v>
      </c>
      <c r="AP14" s="25">
        <v>13</v>
      </c>
      <c r="AQ14" s="25">
        <v>3</v>
      </c>
      <c r="AR14" s="25">
        <v>9</v>
      </c>
      <c r="AS14" s="2">
        <f t="shared" si="31"/>
        <v>6</v>
      </c>
      <c r="AT14" s="2">
        <f t="shared" si="32"/>
        <v>2</v>
      </c>
      <c r="AU14" s="2">
        <f t="shared" si="33"/>
        <v>4.5</v>
      </c>
      <c r="AV14" s="25">
        <v>2</v>
      </c>
      <c r="AW14" s="25">
        <v>19</v>
      </c>
      <c r="AX14" s="25">
        <v>2</v>
      </c>
      <c r="AY14" s="25">
        <v>12</v>
      </c>
      <c r="AZ14" s="25">
        <v>2</v>
      </c>
      <c r="BA14" s="25">
        <v>11</v>
      </c>
      <c r="BB14" s="2">
        <f t="shared" si="34"/>
        <v>6.5</v>
      </c>
      <c r="BC14" s="2">
        <f t="shared" si="35"/>
        <v>0.5</v>
      </c>
      <c r="BD14" s="2">
        <f t="shared" si="36"/>
        <v>3.5</v>
      </c>
      <c r="BE14" s="25"/>
      <c r="BF14" s="25"/>
      <c r="BG14" s="25"/>
      <c r="BH14" s="25"/>
      <c r="BI14" s="25"/>
      <c r="BJ14" s="25"/>
      <c r="BK14" s="40">
        <f t="shared" si="37"/>
        <v>0</v>
      </c>
      <c r="BL14" s="40">
        <f t="shared" si="38"/>
        <v>0</v>
      </c>
      <c r="BM14" s="40">
        <f t="shared" si="39"/>
        <v>0</v>
      </c>
      <c r="BN14" s="25"/>
      <c r="BO14" s="25"/>
      <c r="BP14" s="40">
        <f t="shared" si="40"/>
        <v>0</v>
      </c>
      <c r="BR14" s="42">
        <f t="shared" si="41"/>
        <v>53.5</v>
      </c>
    </row>
    <row r="15" spans="1:71" x14ac:dyDescent="0.25">
      <c r="B15" s="2"/>
      <c r="D15">
        <v>30</v>
      </c>
      <c r="E15" s="24" t="s">
        <v>263</v>
      </c>
      <c r="F15" s="25">
        <v>3</v>
      </c>
      <c r="G15" s="25">
        <v>23</v>
      </c>
      <c r="H15" s="25">
        <v>3</v>
      </c>
      <c r="I15" s="25">
        <v>16</v>
      </c>
      <c r="J15" s="2">
        <f t="shared" si="20"/>
        <v>9.5</v>
      </c>
      <c r="K15" s="2">
        <f t="shared" si="21"/>
        <v>3.5</v>
      </c>
      <c r="L15" s="25"/>
      <c r="M15" s="25"/>
      <c r="N15" s="25"/>
      <c r="O15" s="25"/>
      <c r="P15" s="25"/>
      <c r="Q15" s="25"/>
      <c r="R15" s="2">
        <f t="shared" si="22"/>
        <v>0</v>
      </c>
      <c r="S15" s="2">
        <f t="shared" si="23"/>
        <v>0</v>
      </c>
      <c r="T15" s="2">
        <f t="shared" si="24"/>
        <v>0</v>
      </c>
      <c r="U15" s="25">
        <v>6</v>
      </c>
      <c r="V15" s="25">
        <v>47</v>
      </c>
      <c r="W15" s="25">
        <v>6</v>
      </c>
      <c r="X15" s="25">
        <v>17</v>
      </c>
      <c r="Y15" s="25">
        <v>6</v>
      </c>
      <c r="Z15" s="25">
        <v>13</v>
      </c>
      <c r="AA15" s="2">
        <f t="shared" si="25"/>
        <v>9.5</v>
      </c>
      <c r="AB15" s="2">
        <f t="shared" si="26"/>
        <v>2</v>
      </c>
      <c r="AC15" s="2">
        <f t="shared" si="27"/>
        <v>15</v>
      </c>
      <c r="AD15" s="25"/>
      <c r="AE15" s="25"/>
      <c r="AF15" s="25"/>
      <c r="AG15" s="25"/>
      <c r="AH15" s="25"/>
      <c r="AI15" s="25"/>
      <c r="AJ15" s="2">
        <f t="shared" si="28"/>
        <v>0</v>
      </c>
      <c r="AK15" s="2">
        <f t="shared" si="29"/>
        <v>0</v>
      </c>
      <c r="AL15" s="2">
        <f t="shared" si="30"/>
        <v>0</v>
      </c>
      <c r="AM15" s="25">
        <v>2</v>
      </c>
      <c r="AN15" s="25">
        <v>15</v>
      </c>
      <c r="AO15" s="25">
        <v>2</v>
      </c>
      <c r="AP15" s="25">
        <v>9</v>
      </c>
      <c r="AQ15" s="25">
        <v>2</v>
      </c>
      <c r="AR15" s="25">
        <v>7</v>
      </c>
      <c r="AS15" s="2">
        <f t="shared" si="31"/>
        <v>4.5</v>
      </c>
      <c r="AT15" s="2">
        <f t="shared" si="32"/>
        <v>1</v>
      </c>
      <c r="AU15" s="2">
        <f t="shared" si="33"/>
        <v>3</v>
      </c>
      <c r="AV15" s="25"/>
      <c r="AW15" s="25"/>
      <c r="AX15" s="25"/>
      <c r="AY15" s="25"/>
      <c r="AZ15" s="25"/>
      <c r="BA15" s="25"/>
      <c r="BB15" s="2">
        <f t="shared" si="34"/>
        <v>0</v>
      </c>
      <c r="BC15" s="2">
        <f t="shared" si="35"/>
        <v>0</v>
      </c>
      <c r="BD15" s="2">
        <f t="shared" si="36"/>
        <v>0</v>
      </c>
      <c r="BE15" s="25"/>
      <c r="BF15" s="25"/>
      <c r="BG15" s="25"/>
      <c r="BH15" s="25"/>
      <c r="BI15" s="25"/>
      <c r="BJ15" s="25"/>
      <c r="BK15" s="40">
        <f t="shared" si="37"/>
        <v>0</v>
      </c>
      <c r="BL15" s="40">
        <f t="shared" si="38"/>
        <v>0</v>
      </c>
      <c r="BM15" s="40">
        <f t="shared" si="39"/>
        <v>0</v>
      </c>
      <c r="BN15" s="25"/>
      <c r="BO15" s="25"/>
      <c r="BP15" s="40">
        <f t="shared" si="40"/>
        <v>0</v>
      </c>
      <c r="BR15" s="42">
        <f t="shared" si="41"/>
        <v>48</v>
      </c>
    </row>
    <row r="16" spans="1:71" x14ac:dyDescent="0.25">
      <c r="B16" s="2" t="s">
        <v>10</v>
      </c>
      <c r="D16">
        <v>10</v>
      </c>
      <c r="E16" s="24" t="s">
        <v>264</v>
      </c>
      <c r="F16" s="25">
        <v>1</v>
      </c>
      <c r="G16" s="25">
        <v>8</v>
      </c>
      <c r="H16" s="25">
        <v>1</v>
      </c>
      <c r="I16" s="25">
        <v>3</v>
      </c>
      <c r="J16" s="2">
        <f t="shared" si="20"/>
        <v>2</v>
      </c>
      <c r="K16" s="2">
        <f t="shared" si="21"/>
        <v>2.5</v>
      </c>
      <c r="L16" s="25"/>
      <c r="M16" s="25"/>
      <c r="N16" s="25"/>
      <c r="O16" s="25"/>
      <c r="P16" s="25"/>
      <c r="Q16" s="25"/>
      <c r="R16" s="2">
        <f t="shared" si="22"/>
        <v>0</v>
      </c>
      <c r="S16" s="2">
        <f t="shared" si="23"/>
        <v>0</v>
      </c>
      <c r="T16" s="2">
        <f t="shared" si="24"/>
        <v>0</v>
      </c>
      <c r="U16" s="25">
        <v>1</v>
      </c>
      <c r="V16" s="25">
        <v>8</v>
      </c>
      <c r="W16" s="25">
        <v>1</v>
      </c>
      <c r="X16" s="25">
        <v>4</v>
      </c>
      <c r="Y16" s="25">
        <v>1</v>
      </c>
      <c r="Z16" s="25">
        <v>2</v>
      </c>
      <c r="AA16" s="2">
        <f t="shared" si="25"/>
        <v>1.5</v>
      </c>
      <c r="AB16" s="2">
        <f t="shared" si="26"/>
        <v>1</v>
      </c>
      <c r="AC16" s="2">
        <f t="shared" si="27"/>
        <v>2</v>
      </c>
      <c r="AD16" s="25"/>
      <c r="AE16" s="25"/>
      <c r="AF16" s="25"/>
      <c r="AG16" s="25"/>
      <c r="AH16" s="25"/>
      <c r="AI16" s="25"/>
      <c r="AJ16" s="2">
        <f t="shared" si="28"/>
        <v>0</v>
      </c>
      <c r="AK16" s="2">
        <f t="shared" si="29"/>
        <v>0</v>
      </c>
      <c r="AL16" s="2">
        <f t="shared" si="30"/>
        <v>0</v>
      </c>
      <c r="AM16" s="25"/>
      <c r="AN16" s="25"/>
      <c r="AO16" s="25"/>
      <c r="AP16" s="25"/>
      <c r="AQ16" s="25"/>
      <c r="AR16" s="25"/>
      <c r="AS16" s="2">
        <f t="shared" si="31"/>
        <v>0</v>
      </c>
      <c r="AT16" s="2">
        <f t="shared" si="32"/>
        <v>0</v>
      </c>
      <c r="AU16" s="2">
        <f t="shared" si="33"/>
        <v>0</v>
      </c>
      <c r="AV16" s="25"/>
      <c r="AW16" s="25"/>
      <c r="AX16" s="25"/>
      <c r="AY16" s="25"/>
      <c r="AZ16" s="25"/>
      <c r="BA16" s="25"/>
      <c r="BB16" s="2">
        <f t="shared" si="34"/>
        <v>0</v>
      </c>
      <c r="BC16" s="2">
        <f t="shared" si="35"/>
        <v>0</v>
      </c>
      <c r="BD16" s="2">
        <f t="shared" si="36"/>
        <v>0</v>
      </c>
      <c r="BE16" s="25"/>
      <c r="BF16" s="25"/>
      <c r="BG16" s="25"/>
      <c r="BH16" s="25"/>
      <c r="BI16" s="25"/>
      <c r="BJ16" s="25"/>
      <c r="BK16" s="40">
        <f t="shared" si="37"/>
        <v>0</v>
      </c>
      <c r="BL16" s="40">
        <f t="shared" si="38"/>
        <v>0</v>
      </c>
      <c r="BM16" s="40">
        <f t="shared" si="39"/>
        <v>0</v>
      </c>
      <c r="BN16" s="25"/>
      <c r="BO16" s="25"/>
      <c r="BP16" s="40">
        <f t="shared" si="40"/>
        <v>0</v>
      </c>
      <c r="BR16" s="42">
        <f t="shared" si="41"/>
        <v>9</v>
      </c>
    </row>
    <row r="17" spans="2:70" x14ac:dyDescent="0.25">
      <c r="B17" s="8">
        <f>B11/B14</f>
        <v>0.80387756269376565</v>
      </c>
      <c r="D17">
        <v>10</v>
      </c>
      <c r="E17" s="24" t="s">
        <v>265</v>
      </c>
      <c r="F17" s="25">
        <v>1</v>
      </c>
      <c r="G17" s="25">
        <v>7</v>
      </c>
      <c r="H17" s="25">
        <v>1</v>
      </c>
      <c r="I17" s="25">
        <v>2</v>
      </c>
      <c r="J17" s="2">
        <f t="shared" si="20"/>
        <v>1.5</v>
      </c>
      <c r="K17" s="2">
        <f t="shared" si="21"/>
        <v>2.5</v>
      </c>
      <c r="L17" s="25"/>
      <c r="M17" s="25"/>
      <c r="N17" s="25"/>
      <c r="O17" s="25"/>
      <c r="P17" s="25"/>
      <c r="Q17" s="25"/>
      <c r="R17" s="2">
        <f t="shared" si="22"/>
        <v>0</v>
      </c>
      <c r="S17" s="2">
        <f t="shared" si="23"/>
        <v>0</v>
      </c>
      <c r="T17" s="2">
        <f t="shared" si="24"/>
        <v>0</v>
      </c>
      <c r="U17" s="25">
        <v>1</v>
      </c>
      <c r="V17" s="25">
        <v>5</v>
      </c>
      <c r="W17" s="25">
        <v>1</v>
      </c>
      <c r="X17" s="25">
        <v>3</v>
      </c>
      <c r="Y17" s="25">
        <v>1</v>
      </c>
      <c r="Z17" s="25">
        <v>2</v>
      </c>
      <c r="AA17" s="2">
        <f t="shared" si="25"/>
        <v>1.5</v>
      </c>
      <c r="AB17" s="2">
        <f t="shared" si="26"/>
        <v>0.5</v>
      </c>
      <c r="AC17" s="2">
        <f t="shared" si="27"/>
        <v>1</v>
      </c>
      <c r="AD17" s="25"/>
      <c r="AE17" s="25"/>
      <c r="AF17" s="25"/>
      <c r="AG17" s="25"/>
      <c r="AH17" s="25"/>
      <c r="AI17" s="25"/>
      <c r="AJ17" s="2">
        <f t="shared" si="28"/>
        <v>0</v>
      </c>
      <c r="AK17" s="2">
        <f t="shared" si="29"/>
        <v>0</v>
      </c>
      <c r="AL17" s="2">
        <f t="shared" si="30"/>
        <v>0</v>
      </c>
      <c r="AM17" s="25"/>
      <c r="AN17" s="25"/>
      <c r="AO17" s="25"/>
      <c r="AP17" s="25"/>
      <c r="AQ17" s="25"/>
      <c r="AR17" s="25"/>
      <c r="AS17" s="2">
        <f t="shared" si="31"/>
        <v>0</v>
      </c>
      <c r="AT17" s="2">
        <f t="shared" si="32"/>
        <v>0</v>
      </c>
      <c r="AU17" s="2">
        <f t="shared" si="33"/>
        <v>0</v>
      </c>
      <c r="AV17" s="25"/>
      <c r="AW17" s="25"/>
      <c r="AX17" s="25"/>
      <c r="AY17" s="25"/>
      <c r="AZ17" s="25"/>
      <c r="BA17" s="25"/>
      <c r="BB17" s="2">
        <f t="shared" si="34"/>
        <v>0</v>
      </c>
      <c r="BC17" s="2">
        <f t="shared" si="35"/>
        <v>0</v>
      </c>
      <c r="BD17" s="2">
        <f t="shared" si="36"/>
        <v>0</v>
      </c>
      <c r="BE17" s="25"/>
      <c r="BF17" s="25"/>
      <c r="BG17" s="25"/>
      <c r="BH17" s="25"/>
      <c r="BI17" s="25"/>
      <c r="BJ17" s="25"/>
      <c r="BK17" s="40">
        <f t="shared" si="37"/>
        <v>0</v>
      </c>
      <c r="BL17" s="40">
        <f t="shared" si="38"/>
        <v>0</v>
      </c>
      <c r="BM17" s="40">
        <f t="shared" si="39"/>
        <v>0</v>
      </c>
      <c r="BN17" s="25"/>
      <c r="BO17" s="25"/>
      <c r="BP17" s="40">
        <f t="shared" si="40"/>
        <v>0</v>
      </c>
      <c r="BR17" s="42">
        <f t="shared" si="41"/>
        <v>7</v>
      </c>
    </row>
    <row r="18" spans="2:70" x14ac:dyDescent="0.25">
      <c r="B18" s="2"/>
      <c r="D18">
        <v>0</v>
      </c>
      <c r="E18" s="24" t="s">
        <v>266</v>
      </c>
      <c r="F18" s="25"/>
      <c r="G18" s="25"/>
      <c r="H18" s="25"/>
      <c r="I18" s="25"/>
      <c r="J18" s="2">
        <f t="shared" si="20"/>
        <v>0</v>
      </c>
      <c r="K18" s="2">
        <f t="shared" si="21"/>
        <v>0</v>
      </c>
      <c r="L18" s="25"/>
      <c r="M18" s="25"/>
      <c r="N18" s="25"/>
      <c r="O18" s="25"/>
      <c r="P18" s="25"/>
      <c r="Q18" s="25"/>
      <c r="R18" s="2">
        <f t="shared" si="22"/>
        <v>0</v>
      </c>
      <c r="S18" s="2">
        <f t="shared" si="23"/>
        <v>0</v>
      </c>
      <c r="T18" s="2">
        <f t="shared" si="24"/>
        <v>0</v>
      </c>
      <c r="U18" s="25"/>
      <c r="V18" s="25"/>
      <c r="W18" s="25"/>
      <c r="X18" s="25"/>
      <c r="Y18" s="25"/>
      <c r="Z18" s="25"/>
      <c r="AA18" s="2">
        <f t="shared" si="25"/>
        <v>0</v>
      </c>
      <c r="AB18" s="2">
        <f t="shared" si="26"/>
        <v>0</v>
      </c>
      <c r="AC18" s="2">
        <f t="shared" si="27"/>
        <v>0</v>
      </c>
      <c r="AD18" s="25"/>
      <c r="AE18" s="25"/>
      <c r="AF18" s="25"/>
      <c r="AG18" s="25"/>
      <c r="AH18" s="25"/>
      <c r="AI18" s="25"/>
      <c r="AJ18" s="2">
        <f t="shared" si="28"/>
        <v>0</v>
      </c>
      <c r="AK18" s="2">
        <f t="shared" si="29"/>
        <v>0</v>
      </c>
      <c r="AL18" s="2">
        <f t="shared" si="30"/>
        <v>0</v>
      </c>
      <c r="AM18" s="25"/>
      <c r="AN18" s="25"/>
      <c r="AO18" s="25"/>
      <c r="AP18" s="25"/>
      <c r="AQ18" s="25"/>
      <c r="AR18" s="25"/>
      <c r="AS18" s="2">
        <f t="shared" si="31"/>
        <v>0</v>
      </c>
      <c r="AT18" s="2">
        <f t="shared" si="32"/>
        <v>0</v>
      </c>
      <c r="AU18" s="2">
        <f t="shared" si="33"/>
        <v>0</v>
      </c>
      <c r="AV18" s="25">
        <v>1</v>
      </c>
      <c r="AW18" s="25">
        <v>7</v>
      </c>
      <c r="AX18" s="25">
        <v>1</v>
      </c>
      <c r="AY18" s="25">
        <v>3</v>
      </c>
      <c r="AZ18" s="25">
        <v>1</v>
      </c>
      <c r="BA18" s="25">
        <v>2</v>
      </c>
      <c r="BB18" s="2">
        <f t="shared" si="34"/>
        <v>1.5</v>
      </c>
      <c r="BC18" s="2">
        <f t="shared" si="35"/>
        <v>0.5</v>
      </c>
      <c r="BD18" s="2">
        <f t="shared" si="36"/>
        <v>2</v>
      </c>
      <c r="BE18" s="25"/>
      <c r="BF18" s="25"/>
      <c r="BG18" s="25"/>
      <c r="BH18" s="25"/>
      <c r="BI18" s="25"/>
      <c r="BJ18" s="25"/>
      <c r="BK18" s="40">
        <f t="shared" si="37"/>
        <v>0</v>
      </c>
      <c r="BL18" s="40">
        <f t="shared" si="38"/>
        <v>0</v>
      </c>
      <c r="BM18" s="40">
        <f t="shared" si="39"/>
        <v>0</v>
      </c>
      <c r="BN18" s="25"/>
      <c r="BO18" s="25"/>
      <c r="BP18" s="40">
        <f t="shared" si="40"/>
        <v>0</v>
      </c>
      <c r="BR18" s="42">
        <f t="shared" si="41"/>
        <v>4</v>
      </c>
    </row>
    <row r="19" spans="2:70" x14ac:dyDescent="0.25">
      <c r="B19" s="2" t="s">
        <v>11</v>
      </c>
      <c r="D19">
        <v>10</v>
      </c>
      <c r="E19" s="24" t="s">
        <v>267</v>
      </c>
      <c r="F19" s="25">
        <v>1</v>
      </c>
      <c r="G19" s="25">
        <v>5</v>
      </c>
      <c r="H19" s="25">
        <v>1</v>
      </c>
      <c r="I19" s="25">
        <v>2</v>
      </c>
      <c r="J19" s="40">
        <f t="shared" ref="J19" si="42">((H19+I19)/2)</f>
        <v>1.5</v>
      </c>
      <c r="K19" s="40">
        <f t="shared" ref="K19" si="43">((F19+G19)/2)-(+J19)</f>
        <v>1.5</v>
      </c>
      <c r="L19" s="25"/>
      <c r="M19" s="25"/>
      <c r="N19" s="25"/>
      <c r="O19" s="25"/>
      <c r="P19" s="25"/>
      <c r="Q19" s="25"/>
      <c r="R19" s="2">
        <f t="shared" si="22"/>
        <v>0</v>
      </c>
      <c r="S19" s="2">
        <f t="shared" si="23"/>
        <v>0</v>
      </c>
      <c r="T19" s="2">
        <f t="shared" si="24"/>
        <v>0</v>
      </c>
      <c r="U19" s="25">
        <v>1</v>
      </c>
      <c r="V19" s="25">
        <v>7</v>
      </c>
      <c r="W19" s="25">
        <v>1</v>
      </c>
      <c r="X19" s="25">
        <v>4</v>
      </c>
      <c r="Y19" s="25">
        <v>1</v>
      </c>
      <c r="Z19" s="25">
        <v>2</v>
      </c>
      <c r="AA19" s="2">
        <f t="shared" si="25"/>
        <v>1.5</v>
      </c>
      <c r="AB19" s="2">
        <f t="shared" si="26"/>
        <v>1</v>
      </c>
      <c r="AC19" s="2">
        <f t="shared" si="27"/>
        <v>1.5</v>
      </c>
      <c r="AD19" s="25">
        <v>1</v>
      </c>
      <c r="AE19" s="25">
        <v>2</v>
      </c>
      <c r="AF19" s="25"/>
      <c r="AG19" s="25"/>
      <c r="AH19" s="25"/>
      <c r="AI19" s="25"/>
      <c r="AJ19" s="2">
        <f t="shared" si="28"/>
        <v>0</v>
      </c>
      <c r="AK19" s="2">
        <f t="shared" si="29"/>
        <v>0</v>
      </c>
      <c r="AL19" s="2">
        <f t="shared" si="30"/>
        <v>1.5</v>
      </c>
      <c r="AM19" s="25">
        <v>2</v>
      </c>
      <c r="AN19" s="25">
        <v>18</v>
      </c>
      <c r="AO19" s="25">
        <v>2</v>
      </c>
      <c r="AP19" s="25">
        <v>9</v>
      </c>
      <c r="AQ19" s="25">
        <v>2</v>
      </c>
      <c r="AR19" s="25">
        <v>7</v>
      </c>
      <c r="AS19" s="2">
        <f t="shared" si="31"/>
        <v>4.5</v>
      </c>
      <c r="AT19" s="2">
        <f t="shared" si="32"/>
        <v>1</v>
      </c>
      <c r="AU19" s="2">
        <f t="shared" si="33"/>
        <v>4.5</v>
      </c>
      <c r="AV19" s="25"/>
      <c r="AW19" s="25"/>
      <c r="AX19" s="25"/>
      <c r="AY19" s="25"/>
      <c r="AZ19" s="25"/>
      <c r="BA19" s="25"/>
      <c r="BB19" s="2">
        <f t="shared" si="34"/>
        <v>0</v>
      </c>
      <c r="BC19" s="2">
        <f t="shared" si="35"/>
        <v>0</v>
      </c>
      <c r="BD19" s="2">
        <f t="shared" si="36"/>
        <v>0</v>
      </c>
      <c r="BE19" s="25"/>
      <c r="BF19" s="25"/>
      <c r="BG19" s="25"/>
      <c r="BH19" s="25"/>
      <c r="BI19" s="25"/>
      <c r="BJ19" s="25"/>
      <c r="BK19" s="40">
        <f t="shared" si="37"/>
        <v>0</v>
      </c>
      <c r="BL19" s="40">
        <f t="shared" si="38"/>
        <v>0</v>
      </c>
      <c r="BM19" s="40">
        <f t="shared" si="39"/>
        <v>0</v>
      </c>
      <c r="BN19" s="25"/>
      <c r="BO19" s="25"/>
      <c r="BP19" s="40">
        <f t="shared" si="40"/>
        <v>0</v>
      </c>
      <c r="BR19" s="42">
        <f t="shared" si="41"/>
        <v>18.5</v>
      </c>
    </row>
    <row r="20" spans="2:70" x14ac:dyDescent="0.25">
      <c r="B20" s="8">
        <f>(B17*2)/((SQRT(B24)))</f>
        <v>0.27987424357822049</v>
      </c>
      <c r="D20">
        <v>0</v>
      </c>
      <c r="E20" s="24" t="s">
        <v>268</v>
      </c>
      <c r="F20" s="25"/>
      <c r="G20" s="25"/>
      <c r="H20" s="25"/>
      <c r="I20" s="25"/>
      <c r="J20" s="40">
        <f t="shared" ref="J20:J43" si="44">((H20+I20)/2)</f>
        <v>0</v>
      </c>
      <c r="K20" s="40">
        <f t="shared" ref="K20:K43" si="45">((F20+G20)/2)-(+J20)</f>
        <v>0</v>
      </c>
      <c r="L20" s="25"/>
      <c r="M20" s="25"/>
      <c r="N20" s="25"/>
      <c r="O20" s="25"/>
      <c r="P20" s="25"/>
      <c r="Q20" s="25"/>
      <c r="R20" s="40">
        <f t="shared" ref="R20:R43" si="46">(P20+Q20)/2</f>
        <v>0</v>
      </c>
      <c r="S20" s="40">
        <f t="shared" ref="S20:S43" si="47">((N20+O20)/2)-R20</f>
        <v>0</v>
      </c>
      <c r="T20" s="40">
        <f t="shared" ref="T20:T43" si="48">((L20+M20)/2)-(R20+S20)</f>
        <v>0</v>
      </c>
      <c r="U20" s="25">
        <v>1</v>
      </c>
      <c r="V20" s="25">
        <v>8</v>
      </c>
      <c r="W20" s="25"/>
      <c r="X20" s="25"/>
      <c r="Y20" s="25"/>
      <c r="Z20" s="25"/>
      <c r="AA20" s="40">
        <f t="shared" ref="AA20:AA43" si="49">(Y20+Z20)/2</f>
        <v>0</v>
      </c>
      <c r="AB20" s="40">
        <f t="shared" ref="AB20:AB43" si="50">((W20+X20)/2)-AA20</f>
        <v>0</v>
      </c>
      <c r="AC20" s="40">
        <f t="shared" ref="AC20:AC43" si="51">((U20+V20)/2)-(AA20+AB20)</f>
        <v>4.5</v>
      </c>
      <c r="AD20" s="25"/>
      <c r="AE20" s="25"/>
      <c r="AF20" s="25"/>
      <c r="AG20" s="25"/>
      <c r="AH20" s="25"/>
      <c r="AI20" s="25"/>
      <c r="AJ20" s="40">
        <f t="shared" ref="AJ20:AJ43" si="52">(AH20+AI20)/2</f>
        <v>0</v>
      </c>
      <c r="AK20" s="40">
        <f t="shared" ref="AK20:AK43" si="53">((AF20+AG20)/2)-AJ20</f>
        <v>0</v>
      </c>
      <c r="AL20" s="40">
        <f t="shared" ref="AL20:AL43" si="54">((AD20+AE20)/2)-(AJ20+AK20)</f>
        <v>0</v>
      </c>
      <c r="AM20" s="25"/>
      <c r="AN20" s="25"/>
      <c r="AO20" s="25"/>
      <c r="AP20" s="25"/>
      <c r="AQ20" s="25"/>
      <c r="AR20" s="25"/>
      <c r="AS20" s="40">
        <f t="shared" ref="AS20:AS43" si="55">(AQ20+AR20)/2</f>
        <v>0</v>
      </c>
      <c r="AT20" s="40">
        <f t="shared" ref="AT20:AT43" si="56">((AO20+AP20)/2)-AS20</f>
        <v>0</v>
      </c>
      <c r="AU20" s="40">
        <f t="shared" ref="AU20:AU43" si="57">((AM20+AN20)/2)-(AS20+AT20)</f>
        <v>0</v>
      </c>
      <c r="AV20" s="25"/>
      <c r="AW20" s="25"/>
      <c r="AX20" s="25"/>
      <c r="AY20" s="25"/>
      <c r="AZ20" s="25"/>
      <c r="BA20" s="25"/>
      <c r="BB20" s="40">
        <f t="shared" ref="BB20:BB43" si="58">(AZ20+BA20)/2</f>
        <v>0</v>
      </c>
      <c r="BC20" s="40">
        <f t="shared" ref="BC20:BC43" si="59">((AX20+AY20)/2)-BB20</f>
        <v>0</v>
      </c>
      <c r="BD20" s="40">
        <f t="shared" ref="BD20:BD43" si="60">((AV20+AW20)/2)-(BB20+BC20)</f>
        <v>0</v>
      </c>
      <c r="BE20" s="25"/>
      <c r="BF20" s="25"/>
      <c r="BG20" s="25"/>
      <c r="BH20" s="25"/>
      <c r="BI20" s="25"/>
      <c r="BJ20" s="25"/>
      <c r="BK20" s="40">
        <f t="shared" si="37"/>
        <v>0</v>
      </c>
      <c r="BL20" s="40">
        <f t="shared" si="38"/>
        <v>0</v>
      </c>
      <c r="BM20" s="40">
        <f t="shared" si="39"/>
        <v>0</v>
      </c>
      <c r="BN20" s="25"/>
      <c r="BO20" s="25"/>
      <c r="BP20" s="40">
        <f t="shared" si="40"/>
        <v>0</v>
      </c>
      <c r="BR20" s="42">
        <f t="shared" si="41"/>
        <v>4.5</v>
      </c>
    </row>
    <row r="21" spans="2:70" x14ac:dyDescent="0.25">
      <c r="B21" s="2"/>
      <c r="D21">
        <v>10</v>
      </c>
      <c r="E21" s="24" t="s">
        <v>269</v>
      </c>
      <c r="F21" s="25">
        <v>1</v>
      </c>
      <c r="G21" s="25">
        <v>8</v>
      </c>
      <c r="H21" s="25">
        <v>1</v>
      </c>
      <c r="I21" s="25">
        <v>3</v>
      </c>
      <c r="J21" s="40">
        <f t="shared" si="44"/>
        <v>2</v>
      </c>
      <c r="K21" s="40">
        <f t="shared" si="45"/>
        <v>2.5</v>
      </c>
      <c r="L21" s="25"/>
      <c r="M21" s="25"/>
      <c r="N21" s="25"/>
      <c r="O21" s="25"/>
      <c r="P21" s="25"/>
      <c r="Q21" s="25"/>
      <c r="R21" s="40">
        <f t="shared" si="46"/>
        <v>0</v>
      </c>
      <c r="S21" s="40">
        <f t="shared" si="47"/>
        <v>0</v>
      </c>
      <c r="T21" s="40">
        <f t="shared" si="48"/>
        <v>0</v>
      </c>
      <c r="U21" s="25">
        <v>1</v>
      </c>
      <c r="V21" s="25">
        <v>8</v>
      </c>
      <c r="W21" s="25">
        <v>1</v>
      </c>
      <c r="X21" s="25">
        <v>3</v>
      </c>
      <c r="Y21" s="25">
        <v>1</v>
      </c>
      <c r="Z21" s="25">
        <v>1</v>
      </c>
      <c r="AA21" s="40">
        <f t="shared" si="49"/>
        <v>1</v>
      </c>
      <c r="AB21" s="40">
        <f t="shared" si="50"/>
        <v>1</v>
      </c>
      <c r="AC21" s="40">
        <f t="shared" si="51"/>
        <v>2.5</v>
      </c>
      <c r="AD21" s="25"/>
      <c r="AE21" s="25"/>
      <c r="AF21" s="25"/>
      <c r="AG21" s="25"/>
      <c r="AH21" s="25"/>
      <c r="AI21" s="25"/>
      <c r="AJ21" s="40">
        <f t="shared" si="52"/>
        <v>0</v>
      </c>
      <c r="AK21" s="40">
        <f t="shared" si="53"/>
        <v>0</v>
      </c>
      <c r="AL21" s="40">
        <f t="shared" si="54"/>
        <v>0</v>
      </c>
      <c r="AM21" s="25">
        <v>1</v>
      </c>
      <c r="AN21" s="25">
        <v>8</v>
      </c>
      <c r="AO21" s="25">
        <v>1</v>
      </c>
      <c r="AP21" s="25">
        <v>4</v>
      </c>
      <c r="AQ21" s="25">
        <v>1</v>
      </c>
      <c r="AR21" s="25">
        <v>1</v>
      </c>
      <c r="AS21" s="40">
        <f t="shared" si="55"/>
        <v>1</v>
      </c>
      <c r="AT21" s="40">
        <f t="shared" si="56"/>
        <v>1.5</v>
      </c>
      <c r="AU21" s="40">
        <f t="shared" si="57"/>
        <v>2</v>
      </c>
      <c r="AV21" s="25">
        <v>1</v>
      </c>
      <c r="AW21" s="25">
        <v>9</v>
      </c>
      <c r="AX21" s="25">
        <v>1</v>
      </c>
      <c r="AY21" s="25">
        <v>5</v>
      </c>
      <c r="AZ21" s="25">
        <v>1</v>
      </c>
      <c r="BA21" s="25">
        <v>3</v>
      </c>
      <c r="BB21" s="40">
        <f t="shared" si="58"/>
        <v>2</v>
      </c>
      <c r="BC21" s="40">
        <f t="shared" si="59"/>
        <v>1</v>
      </c>
      <c r="BD21" s="40">
        <f t="shared" si="60"/>
        <v>2</v>
      </c>
      <c r="BE21" s="25"/>
      <c r="BF21" s="25"/>
      <c r="BG21" s="25"/>
      <c r="BH21" s="25"/>
      <c r="BI21" s="25"/>
      <c r="BJ21" s="25"/>
      <c r="BK21" s="40">
        <f t="shared" si="37"/>
        <v>0</v>
      </c>
      <c r="BL21" s="40">
        <f t="shared" si="38"/>
        <v>0</v>
      </c>
      <c r="BM21" s="40">
        <f t="shared" si="39"/>
        <v>0</v>
      </c>
      <c r="BN21" s="25"/>
      <c r="BO21" s="25"/>
      <c r="BP21" s="40">
        <f t="shared" si="40"/>
        <v>0</v>
      </c>
      <c r="BR21" s="42">
        <f t="shared" si="41"/>
        <v>18.5</v>
      </c>
    </row>
    <row r="22" spans="2:70" x14ac:dyDescent="0.25">
      <c r="B22" s="2" t="s">
        <v>12</v>
      </c>
      <c r="D22">
        <v>10</v>
      </c>
      <c r="E22" s="24" t="s">
        <v>270</v>
      </c>
      <c r="F22" s="25">
        <v>2</v>
      </c>
      <c r="G22" s="25">
        <v>19</v>
      </c>
      <c r="H22" s="25">
        <v>2</v>
      </c>
      <c r="I22" s="25">
        <v>11</v>
      </c>
      <c r="J22" s="40">
        <f t="shared" si="44"/>
        <v>6.5</v>
      </c>
      <c r="K22" s="40">
        <f t="shared" si="45"/>
        <v>4</v>
      </c>
      <c r="L22" s="25"/>
      <c r="M22" s="25"/>
      <c r="N22" s="25"/>
      <c r="O22" s="25"/>
      <c r="P22" s="25"/>
      <c r="Q22" s="25"/>
      <c r="R22" s="40">
        <f t="shared" si="46"/>
        <v>0</v>
      </c>
      <c r="S22" s="40">
        <f t="shared" si="47"/>
        <v>0</v>
      </c>
      <c r="T22" s="40">
        <f t="shared" si="48"/>
        <v>0</v>
      </c>
      <c r="U22" s="25">
        <v>4</v>
      </c>
      <c r="V22" s="25">
        <v>38</v>
      </c>
      <c r="W22" s="25">
        <v>3</v>
      </c>
      <c r="X22" s="25">
        <v>21</v>
      </c>
      <c r="Y22" s="25">
        <v>3</v>
      </c>
      <c r="Z22" s="25">
        <v>14</v>
      </c>
      <c r="AA22" s="40">
        <f t="shared" si="49"/>
        <v>8.5</v>
      </c>
      <c r="AB22" s="40">
        <f t="shared" si="50"/>
        <v>3.5</v>
      </c>
      <c r="AC22" s="40">
        <f t="shared" si="51"/>
        <v>9</v>
      </c>
      <c r="AD22" s="25"/>
      <c r="AE22" s="25"/>
      <c r="AF22" s="25"/>
      <c r="AG22" s="25"/>
      <c r="AH22" s="25"/>
      <c r="AI22" s="25"/>
      <c r="AJ22" s="40">
        <f t="shared" si="52"/>
        <v>0</v>
      </c>
      <c r="AK22" s="40">
        <f t="shared" si="53"/>
        <v>0</v>
      </c>
      <c r="AL22" s="40">
        <f t="shared" si="54"/>
        <v>0</v>
      </c>
      <c r="AM22" s="25"/>
      <c r="AN22" s="25"/>
      <c r="AO22" s="25"/>
      <c r="AP22" s="25"/>
      <c r="AQ22" s="25"/>
      <c r="AR22" s="25"/>
      <c r="AS22" s="40">
        <f t="shared" si="55"/>
        <v>0</v>
      </c>
      <c r="AT22" s="40">
        <f t="shared" si="56"/>
        <v>0</v>
      </c>
      <c r="AU22" s="40">
        <f t="shared" si="57"/>
        <v>0</v>
      </c>
      <c r="AV22" s="25">
        <v>1</v>
      </c>
      <c r="AW22" s="25">
        <v>8</v>
      </c>
      <c r="AX22" s="25">
        <v>1</v>
      </c>
      <c r="AY22" s="25">
        <v>4</v>
      </c>
      <c r="AZ22" s="25">
        <v>1</v>
      </c>
      <c r="BA22" s="25">
        <v>3</v>
      </c>
      <c r="BB22" s="40">
        <f t="shared" si="58"/>
        <v>2</v>
      </c>
      <c r="BC22" s="40">
        <f t="shared" si="59"/>
        <v>0.5</v>
      </c>
      <c r="BD22" s="40">
        <f t="shared" si="60"/>
        <v>2</v>
      </c>
      <c r="BE22" s="25"/>
      <c r="BF22" s="25"/>
      <c r="BG22" s="25"/>
      <c r="BH22" s="25"/>
      <c r="BI22" s="25"/>
      <c r="BJ22" s="25"/>
      <c r="BK22" s="40">
        <f t="shared" si="37"/>
        <v>0</v>
      </c>
      <c r="BL22" s="40">
        <f t="shared" si="38"/>
        <v>0</v>
      </c>
      <c r="BM22" s="40">
        <f t="shared" si="39"/>
        <v>0</v>
      </c>
      <c r="BN22" s="25"/>
      <c r="BO22" s="25"/>
      <c r="BP22" s="40">
        <f t="shared" si="40"/>
        <v>0</v>
      </c>
      <c r="BR22" s="42">
        <f t="shared" si="41"/>
        <v>36</v>
      </c>
    </row>
    <row r="23" spans="2:70" x14ac:dyDescent="0.25">
      <c r="B23" s="2"/>
      <c r="D23">
        <v>0</v>
      </c>
      <c r="E23" s="24" t="s">
        <v>271</v>
      </c>
      <c r="F23" s="25">
        <v>4</v>
      </c>
      <c r="G23" s="25">
        <v>33</v>
      </c>
      <c r="H23" s="25">
        <v>4</v>
      </c>
      <c r="I23" s="25">
        <v>19</v>
      </c>
      <c r="J23" s="40">
        <f t="shared" si="44"/>
        <v>11.5</v>
      </c>
      <c r="K23" s="40">
        <f t="shared" si="45"/>
        <v>7</v>
      </c>
      <c r="L23" s="25"/>
      <c r="M23" s="25"/>
      <c r="N23" s="25"/>
      <c r="O23" s="25"/>
      <c r="P23" s="25"/>
      <c r="Q23" s="25"/>
      <c r="R23" s="40">
        <f t="shared" si="46"/>
        <v>0</v>
      </c>
      <c r="S23" s="40">
        <f t="shared" si="47"/>
        <v>0</v>
      </c>
      <c r="T23" s="40">
        <f t="shared" si="48"/>
        <v>0</v>
      </c>
      <c r="U23" s="25"/>
      <c r="V23" s="25"/>
      <c r="W23" s="25"/>
      <c r="X23" s="25"/>
      <c r="Y23" s="25"/>
      <c r="Z23" s="25"/>
      <c r="AA23" s="40">
        <f t="shared" si="49"/>
        <v>0</v>
      </c>
      <c r="AB23" s="40">
        <f t="shared" si="50"/>
        <v>0</v>
      </c>
      <c r="AC23" s="40">
        <f t="shared" si="51"/>
        <v>0</v>
      </c>
      <c r="AD23" s="25"/>
      <c r="AE23" s="25"/>
      <c r="AF23" s="25"/>
      <c r="AG23" s="25"/>
      <c r="AH23" s="25"/>
      <c r="AI23" s="25"/>
      <c r="AJ23" s="40">
        <f t="shared" si="52"/>
        <v>0</v>
      </c>
      <c r="AK23" s="40">
        <f t="shared" si="53"/>
        <v>0</v>
      </c>
      <c r="AL23" s="40">
        <f t="shared" si="54"/>
        <v>0</v>
      </c>
      <c r="AM23" s="25"/>
      <c r="AN23" s="25"/>
      <c r="AO23" s="25"/>
      <c r="AP23" s="25"/>
      <c r="AQ23" s="25"/>
      <c r="AR23" s="25"/>
      <c r="AS23" s="40">
        <f t="shared" si="55"/>
        <v>0</v>
      </c>
      <c r="AT23" s="40">
        <f t="shared" si="56"/>
        <v>0</v>
      </c>
      <c r="AU23" s="40">
        <f t="shared" si="57"/>
        <v>0</v>
      </c>
      <c r="AV23" s="25"/>
      <c r="AW23" s="25"/>
      <c r="AX23" s="25"/>
      <c r="AY23" s="25"/>
      <c r="AZ23" s="25"/>
      <c r="BA23" s="25"/>
      <c r="BB23" s="40">
        <f t="shared" si="58"/>
        <v>0</v>
      </c>
      <c r="BC23" s="40">
        <f t="shared" si="59"/>
        <v>0</v>
      </c>
      <c r="BD23" s="40">
        <f t="shared" si="60"/>
        <v>0</v>
      </c>
      <c r="BE23" s="25"/>
      <c r="BF23" s="25"/>
      <c r="BG23" s="25"/>
      <c r="BH23" s="25"/>
      <c r="BI23" s="25"/>
      <c r="BJ23" s="25"/>
      <c r="BK23" s="40">
        <f t="shared" si="37"/>
        <v>0</v>
      </c>
      <c r="BL23" s="40">
        <f t="shared" si="38"/>
        <v>0</v>
      </c>
      <c r="BM23" s="40">
        <f t="shared" si="39"/>
        <v>0</v>
      </c>
      <c r="BN23" s="25"/>
      <c r="BO23" s="25"/>
      <c r="BP23" s="40">
        <f t="shared" si="40"/>
        <v>0</v>
      </c>
      <c r="BR23" s="42">
        <f t="shared" si="41"/>
        <v>18.5</v>
      </c>
    </row>
    <row r="24" spans="2:70" x14ac:dyDescent="0.25">
      <c r="B24" s="2">
        <f>+D7</f>
        <v>33</v>
      </c>
      <c r="D24">
        <v>10</v>
      </c>
      <c r="E24" s="24" t="s">
        <v>272</v>
      </c>
      <c r="F24" s="25">
        <v>1</v>
      </c>
      <c r="G24" s="25">
        <v>8</v>
      </c>
      <c r="H24" s="25">
        <v>1</v>
      </c>
      <c r="I24" s="25">
        <v>5</v>
      </c>
      <c r="J24" s="40">
        <f t="shared" si="44"/>
        <v>3</v>
      </c>
      <c r="K24" s="40">
        <f t="shared" si="45"/>
        <v>1.5</v>
      </c>
      <c r="L24" s="25"/>
      <c r="M24" s="25"/>
      <c r="N24" s="25"/>
      <c r="O24" s="25"/>
      <c r="P24" s="25"/>
      <c r="Q24" s="25"/>
      <c r="R24" s="40">
        <f t="shared" si="46"/>
        <v>0</v>
      </c>
      <c r="S24" s="40">
        <f t="shared" si="47"/>
        <v>0</v>
      </c>
      <c r="T24" s="40">
        <f t="shared" si="48"/>
        <v>0</v>
      </c>
      <c r="U24" s="25"/>
      <c r="V24" s="25"/>
      <c r="W24" s="25"/>
      <c r="X24" s="25"/>
      <c r="Y24" s="25"/>
      <c r="Z24" s="25"/>
      <c r="AA24" s="40">
        <f t="shared" si="49"/>
        <v>0</v>
      </c>
      <c r="AB24" s="40">
        <f t="shared" si="50"/>
        <v>0</v>
      </c>
      <c r="AC24" s="40">
        <f t="shared" si="51"/>
        <v>0</v>
      </c>
      <c r="AD24" s="25"/>
      <c r="AE24" s="25"/>
      <c r="AF24" s="25"/>
      <c r="AG24" s="25"/>
      <c r="AH24" s="25"/>
      <c r="AI24" s="25"/>
      <c r="AJ24" s="40">
        <f t="shared" si="52"/>
        <v>0</v>
      </c>
      <c r="AK24" s="40">
        <f t="shared" si="53"/>
        <v>0</v>
      </c>
      <c r="AL24" s="40">
        <f t="shared" si="54"/>
        <v>0</v>
      </c>
      <c r="AM24" s="25">
        <v>1</v>
      </c>
      <c r="AN24" s="25">
        <v>7</v>
      </c>
      <c r="AO24" s="25">
        <v>1</v>
      </c>
      <c r="AP24" s="25">
        <v>5</v>
      </c>
      <c r="AQ24" s="25">
        <v>1</v>
      </c>
      <c r="AR24" s="25">
        <v>3</v>
      </c>
      <c r="AS24" s="40">
        <f t="shared" si="55"/>
        <v>2</v>
      </c>
      <c r="AT24" s="40">
        <f t="shared" si="56"/>
        <v>1</v>
      </c>
      <c r="AU24" s="40">
        <f t="shared" si="57"/>
        <v>1</v>
      </c>
      <c r="AV24" s="25"/>
      <c r="AW24" s="25"/>
      <c r="AX24" s="25"/>
      <c r="AY24" s="25"/>
      <c r="AZ24" s="25"/>
      <c r="BA24" s="25"/>
      <c r="BB24" s="40">
        <f t="shared" si="58"/>
        <v>0</v>
      </c>
      <c r="BC24" s="40">
        <f t="shared" si="59"/>
        <v>0</v>
      </c>
      <c r="BD24" s="40">
        <f t="shared" si="60"/>
        <v>0</v>
      </c>
      <c r="BE24" s="25"/>
      <c r="BF24" s="25"/>
      <c r="BG24" s="25"/>
      <c r="BH24" s="25"/>
      <c r="BI24" s="25"/>
      <c r="BJ24" s="25"/>
      <c r="BK24" s="40">
        <f t="shared" si="37"/>
        <v>0</v>
      </c>
      <c r="BL24" s="40">
        <f t="shared" si="38"/>
        <v>0</v>
      </c>
      <c r="BM24" s="40">
        <f t="shared" si="39"/>
        <v>0</v>
      </c>
      <c r="BN24" s="25"/>
      <c r="BO24" s="25"/>
      <c r="BP24" s="40">
        <f t="shared" si="40"/>
        <v>0</v>
      </c>
      <c r="BR24" s="42">
        <f t="shared" si="41"/>
        <v>8.5</v>
      </c>
    </row>
    <row r="25" spans="2:70" x14ac:dyDescent="0.25">
      <c r="D25">
        <v>10</v>
      </c>
      <c r="E25" s="24" t="s">
        <v>273</v>
      </c>
      <c r="F25" s="25">
        <v>4</v>
      </c>
      <c r="G25" s="25">
        <v>28</v>
      </c>
      <c r="H25" s="25">
        <v>4</v>
      </c>
      <c r="I25" s="25">
        <v>14</v>
      </c>
      <c r="J25" s="40">
        <f t="shared" si="44"/>
        <v>9</v>
      </c>
      <c r="K25" s="40">
        <f t="shared" si="45"/>
        <v>7</v>
      </c>
      <c r="L25" s="25"/>
      <c r="M25" s="25"/>
      <c r="N25" s="25"/>
      <c r="O25" s="25"/>
      <c r="P25" s="25"/>
      <c r="Q25" s="25"/>
      <c r="R25" s="40">
        <f t="shared" si="46"/>
        <v>0</v>
      </c>
      <c r="S25" s="40">
        <f t="shared" si="47"/>
        <v>0</v>
      </c>
      <c r="T25" s="40">
        <f t="shared" si="48"/>
        <v>0</v>
      </c>
      <c r="U25" s="25"/>
      <c r="V25" s="25"/>
      <c r="W25" s="25"/>
      <c r="X25" s="25"/>
      <c r="Y25" s="25"/>
      <c r="Z25" s="25"/>
      <c r="AA25" s="40">
        <f t="shared" si="49"/>
        <v>0</v>
      </c>
      <c r="AB25" s="40">
        <f t="shared" si="50"/>
        <v>0</v>
      </c>
      <c r="AC25" s="40">
        <f t="shared" si="51"/>
        <v>0</v>
      </c>
      <c r="AD25" s="25"/>
      <c r="AE25" s="25"/>
      <c r="AF25" s="25"/>
      <c r="AG25" s="25"/>
      <c r="AH25" s="25"/>
      <c r="AI25" s="25"/>
      <c r="AJ25" s="40">
        <f t="shared" si="52"/>
        <v>0</v>
      </c>
      <c r="AK25" s="40">
        <f t="shared" si="53"/>
        <v>0</v>
      </c>
      <c r="AL25" s="40">
        <f t="shared" si="54"/>
        <v>0</v>
      </c>
      <c r="AM25" s="25">
        <v>1</v>
      </c>
      <c r="AN25" s="25">
        <v>6</v>
      </c>
      <c r="AO25" s="25">
        <v>1</v>
      </c>
      <c r="AP25" s="25">
        <v>4</v>
      </c>
      <c r="AQ25" s="25">
        <v>1</v>
      </c>
      <c r="AR25" s="25">
        <v>2</v>
      </c>
      <c r="AS25" s="40">
        <f t="shared" si="55"/>
        <v>1.5</v>
      </c>
      <c r="AT25" s="40">
        <f t="shared" si="56"/>
        <v>1</v>
      </c>
      <c r="AU25" s="40">
        <f t="shared" si="57"/>
        <v>1</v>
      </c>
      <c r="AV25" s="25"/>
      <c r="AW25" s="25"/>
      <c r="AX25" s="25"/>
      <c r="AY25" s="25"/>
      <c r="AZ25" s="25"/>
      <c r="BA25" s="25"/>
      <c r="BB25" s="40">
        <f t="shared" si="58"/>
        <v>0</v>
      </c>
      <c r="BC25" s="40">
        <f t="shared" si="59"/>
        <v>0</v>
      </c>
      <c r="BD25" s="40">
        <f t="shared" si="60"/>
        <v>0</v>
      </c>
      <c r="BE25" s="25"/>
      <c r="BF25" s="25"/>
      <c r="BG25" s="25"/>
      <c r="BH25" s="25"/>
      <c r="BI25" s="25"/>
      <c r="BJ25" s="25"/>
      <c r="BK25" s="40">
        <f t="shared" si="37"/>
        <v>0</v>
      </c>
      <c r="BL25" s="40">
        <f t="shared" si="38"/>
        <v>0</v>
      </c>
      <c r="BM25" s="40">
        <f t="shared" si="39"/>
        <v>0</v>
      </c>
      <c r="BN25" s="25"/>
      <c r="BO25" s="25"/>
      <c r="BP25" s="40">
        <f t="shared" si="40"/>
        <v>0</v>
      </c>
      <c r="BR25" s="42">
        <f t="shared" si="41"/>
        <v>19.5</v>
      </c>
    </row>
    <row r="26" spans="2:70" x14ac:dyDescent="0.25">
      <c r="D26">
        <v>0</v>
      </c>
      <c r="E26" s="24" t="s">
        <v>274</v>
      </c>
      <c r="F26" s="25">
        <v>2</v>
      </c>
      <c r="G26" s="25">
        <v>15</v>
      </c>
      <c r="H26" s="25">
        <v>2</v>
      </c>
      <c r="I26" s="25">
        <v>5</v>
      </c>
      <c r="J26" s="40">
        <f t="shared" si="44"/>
        <v>3.5</v>
      </c>
      <c r="K26" s="40">
        <f t="shared" si="45"/>
        <v>5</v>
      </c>
      <c r="L26" s="25"/>
      <c r="M26" s="25"/>
      <c r="N26" s="25"/>
      <c r="O26" s="25"/>
      <c r="P26" s="25"/>
      <c r="Q26" s="25"/>
      <c r="R26" s="40">
        <f t="shared" si="46"/>
        <v>0</v>
      </c>
      <c r="S26" s="40">
        <f t="shared" si="47"/>
        <v>0</v>
      </c>
      <c r="T26" s="40">
        <f t="shared" si="48"/>
        <v>0</v>
      </c>
      <c r="U26" s="25"/>
      <c r="V26" s="25"/>
      <c r="W26" s="25"/>
      <c r="X26" s="25"/>
      <c r="Y26" s="25"/>
      <c r="Z26" s="25"/>
      <c r="AA26" s="40">
        <f t="shared" si="49"/>
        <v>0</v>
      </c>
      <c r="AB26" s="40">
        <f t="shared" si="50"/>
        <v>0</v>
      </c>
      <c r="AC26" s="40">
        <f t="shared" si="51"/>
        <v>0</v>
      </c>
      <c r="AD26" s="25"/>
      <c r="AE26" s="25"/>
      <c r="AF26" s="25"/>
      <c r="AG26" s="25"/>
      <c r="AH26" s="25"/>
      <c r="AI26" s="25"/>
      <c r="AJ26" s="40">
        <f t="shared" si="52"/>
        <v>0</v>
      </c>
      <c r="AK26" s="40">
        <f t="shared" si="53"/>
        <v>0</v>
      </c>
      <c r="AL26" s="40">
        <f t="shared" si="54"/>
        <v>0</v>
      </c>
      <c r="AM26" s="25"/>
      <c r="AN26" s="25"/>
      <c r="AO26" s="25"/>
      <c r="AP26" s="25"/>
      <c r="AQ26" s="25"/>
      <c r="AR26" s="25"/>
      <c r="AS26" s="40">
        <f t="shared" si="55"/>
        <v>0</v>
      </c>
      <c r="AT26" s="40">
        <f t="shared" si="56"/>
        <v>0</v>
      </c>
      <c r="AU26" s="40">
        <f t="shared" si="57"/>
        <v>0</v>
      </c>
      <c r="AV26" s="25"/>
      <c r="AW26" s="25"/>
      <c r="AX26" s="25"/>
      <c r="AY26" s="25"/>
      <c r="AZ26" s="25"/>
      <c r="BA26" s="25"/>
      <c r="BB26" s="40">
        <f t="shared" si="58"/>
        <v>0</v>
      </c>
      <c r="BC26" s="40">
        <f t="shared" si="59"/>
        <v>0</v>
      </c>
      <c r="BD26" s="40">
        <f t="shared" si="60"/>
        <v>0</v>
      </c>
      <c r="BE26" s="25"/>
      <c r="BF26" s="25"/>
      <c r="BG26" s="25"/>
      <c r="BH26" s="25"/>
      <c r="BI26" s="25"/>
      <c r="BJ26" s="25"/>
      <c r="BK26" s="40">
        <f t="shared" si="37"/>
        <v>0</v>
      </c>
      <c r="BL26" s="40">
        <f t="shared" si="38"/>
        <v>0</v>
      </c>
      <c r="BM26" s="40">
        <f t="shared" si="39"/>
        <v>0</v>
      </c>
      <c r="BN26" s="25"/>
      <c r="BO26" s="25"/>
      <c r="BP26" s="40">
        <f t="shared" si="40"/>
        <v>0</v>
      </c>
      <c r="BR26" s="42">
        <f t="shared" si="41"/>
        <v>8.5</v>
      </c>
    </row>
    <row r="27" spans="2:70" x14ac:dyDescent="0.25">
      <c r="D27">
        <v>10</v>
      </c>
      <c r="E27" s="24" t="s">
        <v>275</v>
      </c>
      <c r="F27" s="25">
        <v>3</v>
      </c>
      <c r="G27" s="25">
        <v>23</v>
      </c>
      <c r="H27" s="25">
        <v>3</v>
      </c>
      <c r="I27" s="25">
        <v>10</v>
      </c>
      <c r="J27" s="40">
        <f t="shared" si="44"/>
        <v>6.5</v>
      </c>
      <c r="K27" s="40">
        <f t="shared" si="45"/>
        <v>6.5</v>
      </c>
      <c r="L27" s="25"/>
      <c r="M27" s="25"/>
      <c r="N27" s="25"/>
      <c r="O27" s="25"/>
      <c r="P27" s="25"/>
      <c r="Q27" s="25"/>
      <c r="R27" s="40">
        <f t="shared" si="46"/>
        <v>0</v>
      </c>
      <c r="S27" s="40">
        <f t="shared" si="47"/>
        <v>0</v>
      </c>
      <c r="T27" s="40">
        <f t="shared" si="48"/>
        <v>0</v>
      </c>
      <c r="U27" s="25">
        <v>2</v>
      </c>
      <c r="V27" s="25">
        <v>16</v>
      </c>
      <c r="W27" s="25">
        <v>2</v>
      </c>
      <c r="X27" s="25">
        <v>7</v>
      </c>
      <c r="Y27" s="25">
        <v>2</v>
      </c>
      <c r="Z27" s="25">
        <v>4</v>
      </c>
      <c r="AA27" s="40">
        <f t="shared" si="49"/>
        <v>3</v>
      </c>
      <c r="AB27" s="40">
        <f t="shared" si="50"/>
        <v>1.5</v>
      </c>
      <c r="AC27" s="40">
        <f t="shared" si="51"/>
        <v>4.5</v>
      </c>
      <c r="AD27" s="25">
        <v>1</v>
      </c>
      <c r="AE27" s="25">
        <v>4</v>
      </c>
      <c r="AF27" s="25">
        <v>1</v>
      </c>
      <c r="AG27" s="25">
        <v>1</v>
      </c>
      <c r="AH27" s="25"/>
      <c r="AI27" s="25"/>
      <c r="AJ27" s="40">
        <f t="shared" si="52"/>
        <v>0</v>
      </c>
      <c r="AK27" s="40">
        <f t="shared" si="53"/>
        <v>1</v>
      </c>
      <c r="AL27" s="40">
        <f t="shared" si="54"/>
        <v>1.5</v>
      </c>
      <c r="AM27" s="25"/>
      <c r="AN27" s="25"/>
      <c r="AO27" s="25"/>
      <c r="AP27" s="25"/>
      <c r="AQ27" s="25"/>
      <c r="AR27" s="25"/>
      <c r="AS27" s="40">
        <f t="shared" si="55"/>
        <v>0</v>
      </c>
      <c r="AT27" s="40">
        <f t="shared" si="56"/>
        <v>0</v>
      </c>
      <c r="AU27" s="40">
        <f t="shared" si="57"/>
        <v>0</v>
      </c>
      <c r="AV27" s="25"/>
      <c r="AW27" s="25"/>
      <c r="AX27" s="25"/>
      <c r="AY27" s="25"/>
      <c r="AZ27" s="25"/>
      <c r="BA27" s="25"/>
      <c r="BB27" s="40">
        <f t="shared" si="58"/>
        <v>0</v>
      </c>
      <c r="BC27" s="40">
        <f t="shared" si="59"/>
        <v>0</v>
      </c>
      <c r="BD27" s="40">
        <f t="shared" si="60"/>
        <v>0</v>
      </c>
      <c r="BE27" s="25"/>
      <c r="BF27" s="25"/>
      <c r="BG27" s="25"/>
      <c r="BH27" s="25"/>
      <c r="BI27" s="25"/>
      <c r="BJ27" s="25"/>
      <c r="BK27" s="40">
        <f t="shared" si="37"/>
        <v>0</v>
      </c>
      <c r="BL27" s="40">
        <f t="shared" si="38"/>
        <v>0</v>
      </c>
      <c r="BM27" s="40">
        <f t="shared" si="39"/>
        <v>0</v>
      </c>
      <c r="BN27" s="25"/>
      <c r="BO27" s="25"/>
      <c r="BP27" s="40">
        <f t="shared" si="40"/>
        <v>0</v>
      </c>
      <c r="BR27" s="42">
        <f t="shared" si="41"/>
        <v>24.5</v>
      </c>
    </row>
    <row r="28" spans="2:70" x14ac:dyDescent="0.25">
      <c r="D28">
        <v>20</v>
      </c>
      <c r="E28" s="24" t="s">
        <v>276</v>
      </c>
      <c r="F28" s="25"/>
      <c r="G28" s="25"/>
      <c r="H28" s="25"/>
      <c r="I28" s="25"/>
      <c r="J28" s="40">
        <f t="shared" si="44"/>
        <v>0</v>
      </c>
      <c r="K28" s="40">
        <f t="shared" si="45"/>
        <v>0</v>
      </c>
      <c r="L28" s="25"/>
      <c r="M28" s="25"/>
      <c r="N28" s="25"/>
      <c r="O28" s="25"/>
      <c r="P28" s="25"/>
      <c r="Q28" s="25"/>
      <c r="R28" s="40">
        <f t="shared" si="46"/>
        <v>0</v>
      </c>
      <c r="S28" s="40">
        <f t="shared" si="47"/>
        <v>0</v>
      </c>
      <c r="T28" s="40">
        <f t="shared" si="48"/>
        <v>0</v>
      </c>
      <c r="U28" s="25">
        <v>1</v>
      </c>
      <c r="V28" s="25">
        <v>8</v>
      </c>
      <c r="W28" s="25">
        <v>1</v>
      </c>
      <c r="X28" s="25">
        <v>4</v>
      </c>
      <c r="Y28" s="25">
        <v>1</v>
      </c>
      <c r="Z28" s="25">
        <v>3</v>
      </c>
      <c r="AA28" s="40">
        <f t="shared" si="49"/>
        <v>2</v>
      </c>
      <c r="AB28" s="40">
        <f t="shared" si="50"/>
        <v>0.5</v>
      </c>
      <c r="AC28" s="40">
        <f t="shared" si="51"/>
        <v>2</v>
      </c>
      <c r="AD28" s="25"/>
      <c r="AE28" s="25"/>
      <c r="AF28" s="25"/>
      <c r="AG28" s="25"/>
      <c r="AH28" s="25"/>
      <c r="AI28" s="25"/>
      <c r="AJ28" s="40">
        <f t="shared" si="52"/>
        <v>0</v>
      </c>
      <c r="AK28" s="40">
        <f t="shared" si="53"/>
        <v>0</v>
      </c>
      <c r="AL28" s="40">
        <f t="shared" si="54"/>
        <v>0</v>
      </c>
      <c r="AM28" s="25"/>
      <c r="AN28" s="25"/>
      <c r="AO28" s="25"/>
      <c r="AP28" s="25"/>
      <c r="AQ28" s="25"/>
      <c r="AR28" s="25"/>
      <c r="AS28" s="40">
        <f t="shared" si="55"/>
        <v>0</v>
      </c>
      <c r="AT28" s="40">
        <f t="shared" si="56"/>
        <v>0</v>
      </c>
      <c r="AU28" s="40">
        <f t="shared" si="57"/>
        <v>0</v>
      </c>
      <c r="AV28" s="25">
        <v>1</v>
      </c>
      <c r="AW28" s="25">
        <v>6</v>
      </c>
      <c r="AX28" s="25">
        <v>1</v>
      </c>
      <c r="AY28" s="25">
        <v>4</v>
      </c>
      <c r="AZ28" s="25">
        <v>1</v>
      </c>
      <c r="BA28" s="25">
        <v>3</v>
      </c>
      <c r="BB28" s="40">
        <f t="shared" si="58"/>
        <v>2</v>
      </c>
      <c r="BC28" s="40">
        <f t="shared" si="59"/>
        <v>0.5</v>
      </c>
      <c r="BD28" s="40">
        <f t="shared" si="60"/>
        <v>1</v>
      </c>
      <c r="BE28" s="25"/>
      <c r="BF28" s="25"/>
      <c r="BG28" s="25"/>
      <c r="BH28" s="25"/>
      <c r="BI28" s="25"/>
      <c r="BJ28" s="25"/>
      <c r="BK28" s="40">
        <f t="shared" si="37"/>
        <v>0</v>
      </c>
      <c r="BL28" s="40">
        <f t="shared" si="38"/>
        <v>0</v>
      </c>
      <c r="BM28" s="40">
        <f t="shared" si="39"/>
        <v>0</v>
      </c>
      <c r="BN28" s="25"/>
      <c r="BO28" s="25"/>
      <c r="BP28" s="40">
        <f t="shared" si="40"/>
        <v>0</v>
      </c>
      <c r="BR28" s="42">
        <f t="shared" si="41"/>
        <v>8</v>
      </c>
    </row>
    <row r="29" spans="2:70" x14ac:dyDescent="0.25">
      <c r="D29">
        <v>10</v>
      </c>
      <c r="E29" s="24" t="s">
        <v>277</v>
      </c>
      <c r="F29" s="25">
        <v>4</v>
      </c>
      <c r="G29" s="25">
        <v>31</v>
      </c>
      <c r="H29" s="25">
        <v>4</v>
      </c>
      <c r="I29" s="25">
        <v>22</v>
      </c>
      <c r="J29" s="40">
        <f t="shared" si="44"/>
        <v>13</v>
      </c>
      <c r="K29" s="40">
        <f t="shared" si="45"/>
        <v>4.5</v>
      </c>
      <c r="L29" s="25"/>
      <c r="M29" s="25"/>
      <c r="N29" s="25"/>
      <c r="O29" s="25"/>
      <c r="P29" s="25"/>
      <c r="Q29" s="25"/>
      <c r="R29" s="40">
        <f t="shared" si="46"/>
        <v>0</v>
      </c>
      <c r="S29" s="40">
        <f t="shared" si="47"/>
        <v>0</v>
      </c>
      <c r="T29" s="40">
        <f t="shared" si="48"/>
        <v>0</v>
      </c>
      <c r="U29" s="25">
        <v>2</v>
      </c>
      <c r="V29" s="25">
        <v>18</v>
      </c>
      <c r="W29" s="25">
        <v>2</v>
      </c>
      <c r="X29" s="25">
        <v>9</v>
      </c>
      <c r="Y29" s="25">
        <v>2</v>
      </c>
      <c r="Z29" s="25">
        <v>7</v>
      </c>
      <c r="AA29" s="40">
        <f t="shared" si="49"/>
        <v>4.5</v>
      </c>
      <c r="AB29" s="40">
        <f t="shared" si="50"/>
        <v>1</v>
      </c>
      <c r="AC29" s="40">
        <f t="shared" si="51"/>
        <v>4.5</v>
      </c>
      <c r="AD29" s="25"/>
      <c r="AE29" s="25"/>
      <c r="AF29" s="25"/>
      <c r="AG29" s="25"/>
      <c r="AH29" s="25"/>
      <c r="AI29" s="25"/>
      <c r="AJ29" s="40">
        <f t="shared" si="52"/>
        <v>0</v>
      </c>
      <c r="AK29" s="40">
        <f t="shared" si="53"/>
        <v>0</v>
      </c>
      <c r="AL29" s="40">
        <f t="shared" si="54"/>
        <v>0</v>
      </c>
      <c r="AM29" s="25">
        <v>3</v>
      </c>
      <c r="AN29" s="25">
        <v>25</v>
      </c>
      <c r="AO29" s="25">
        <v>3</v>
      </c>
      <c r="AP29" s="25">
        <v>10</v>
      </c>
      <c r="AQ29" s="25">
        <v>3</v>
      </c>
      <c r="AR29" s="25">
        <v>7</v>
      </c>
      <c r="AS29" s="40">
        <f t="shared" si="55"/>
        <v>5</v>
      </c>
      <c r="AT29" s="40">
        <f t="shared" si="56"/>
        <v>1.5</v>
      </c>
      <c r="AU29" s="40">
        <f t="shared" si="57"/>
        <v>7.5</v>
      </c>
      <c r="AV29" s="25"/>
      <c r="AW29" s="25"/>
      <c r="AX29" s="25"/>
      <c r="AY29" s="25"/>
      <c r="AZ29" s="25"/>
      <c r="BA29" s="25"/>
      <c r="BB29" s="40">
        <f t="shared" si="58"/>
        <v>0</v>
      </c>
      <c r="BC29" s="40">
        <f t="shared" si="59"/>
        <v>0</v>
      </c>
      <c r="BD29" s="40">
        <f t="shared" si="60"/>
        <v>0</v>
      </c>
      <c r="BE29" s="25"/>
      <c r="BF29" s="25"/>
      <c r="BG29" s="25"/>
      <c r="BH29" s="25"/>
      <c r="BI29" s="25"/>
      <c r="BJ29" s="25"/>
      <c r="BK29" s="40">
        <f t="shared" si="37"/>
        <v>0</v>
      </c>
      <c r="BL29" s="40">
        <f t="shared" si="38"/>
        <v>0</v>
      </c>
      <c r="BM29" s="40">
        <f t="shared" si="39"/>
        <v>0</v>
      </c>
      <c r="BN29" s="25"/>
      <c r="BO29" s="25"/>
      <c r="BP29" s="40">
        <f t="shared" si="40"/>
        <v>0</v>
      </c>
      <c r="BR29" s="42">
        <f>+J29+K29+R29+S29+T29+AA29+AB29+AC29+AJ29+AK29+AL29+AS29+AT29+AU29+BB29+BC29+BD29+BK29+BL29+BM29+BP29</f>
        <v>41.5</v>
      </c>
    </row>
    <row r="30" spans="2:70" x14ac:dyDescent="0.25">
      <c r="D30">
        <v>10</v>
      </c>
      <c r="E30" s="24" t="s">
        <v>278</v>
      </c>
      <c r="F30" s="25"/>
      <c r="G30" s="25"/>
      <c r="H30" s="25"/>
      <c r="I30" s="25"/>
      <c r="J30" s="40">
        <f t="shared" si="44"/>
        <v>0</v>
      </c>
      <c r="K30" s="40">
        <f t="shared" si="45"/>
        <v>0</v>
      </c>
      <c r="L30" s="25"/>
      <c r="M30" s="25"/>
      <c r="N30" s="25"/>
      <c r="O30" s="25"/>
      <c r="P30" s="25"/>
      <c r="Q30" s="25"/>
      <c r="R30" s="40">
        <f t="shared" si="46"/>
        <v>0</v>
      </c>
      <c r="S30" s="40">
        <f t="shared" si="47"/>
        <v>0</v>
      </c>
      <c r="T30" s="40">
        <f t="shared" si="48"/>
        <v>0</v>
      </c>
      <c r="U30" s="25"/>
      <c r="V30" s="25"/>
      <c r="W30" s="25"/>
      <c r="X30" s="25"/>
      <c r="Y30" s="25"/>
      <c r="Z30" s="25"/>
      <c r="AA30" s="40">
        <f t="shared" si="49"/>
        <v>0</v>
      </c>
      <c r="AB30" s="40">
        <f t="shared" si="50"/>
        <v>0</v>
      </c>
      <c r="AC30" s="40">
        <f t="shared" si="51"/>
        <v>0</v>
      </c>
      <c r="AD30" s="25"/>
      <c r="AE30" s="25"/>
      <c r="AF30" s="25"/>
      <c r="AG30" s="25"/>
      <c r="AH30" s="25"/>
      <c r="AI30" s="25"/>
      <c r="AJ30" s="40">
        <f t="shared" si="52"/>
        <v>0</v>
      </c>
      <c r="AK30" s="40">
        <f t="shared" si="53"/>
        <v>0</v>
      </c>
      <c r="AL30" s="40">
        <f t="shared" si="54"/>
        <v>0</v>
      </c>
      <c r="AM30" s="25">
        <v>1</v>
      </c>
      <c r="AN30" s="25">
        <v>7</v>
      </c>
      <c r="AO30" s="25">
        <v>1</v>
      </c>
      <c r="AP30" s="25">
        <v>1</v>
      </c>
      <c r="AQ30" s="25">
        <v>1</v>
      </c>
      <c r="AR30" s="25">
        <v>1</v>
      </c>
      <c r="AS30" s="40">
        <f t="shared" si="55"/>
        <v>1</v>
      </c>
      <c r="AT30" s="40">
        <f t="shared" si="56"/>
        <v>0</v>
      </c>
      <c r="AU30" s="40">
        <f t="shared" si="57"/>
        <v>3</v>
      </c>
      <c r="AV30" s="25"/>
      <c r="AW30" s="25"/>
      <c r="AX30" s="25"/>
      <c r="AY30" s="25"/>
      <c r="AZ30" s="25"/>
      <c r="BA30" s="25"/>
      <c r="BB30" s="40">
        <f t="shared" si="58"/>
        <v>0</v>
      </c>
      <c r="BC30" s="40">
        <f t="shared" si="59"/>
        <v>0</v>
      </c>
      <c r="BD30" s="40">
        <f t="shared" si="60"/>
        <v>0</v>
      </c>
      <c r="BE30" s="25">
        <v>3</v>
      </c>
      <c r="BF30" s="25">
        <v>22</v>
      </c>
      <c r="BG30" s="25">
        <v>3</v>
      </c>
      <c r="BH30" s="25">
        <v>8</v>
      </c>
      <c r="BI30" s="25">
        <v>2</v>
      </c>
      <c r="BJ30" s="25">
        <v>3</v>
      </c>
      <c r="BK30" s="40">
        <f t="shared" si="37"/>
        <v>2.5</v>
      </c>
      <c r="BL30" s="40">
        <f t="shared" si="38"/>
        <v>3</v>
      </c>
      <c r="BM30" s="40">
        <f t="shared" si="39"/>
        <v>7</v>
      </c>
      <c r="BN30" s="25">
        <v>2</v>
      </c>
      <c r="BO30" s="25">
        <v>5</v>
      </c>
      <c r="BP30" s="40">
        <f t="shared" si="40"/>
        <v>3.5</v>
      </c>
      <c r="BR30" s="42">
        <f t="shared" si="41"/>
        <v>20</v>
      </c>
    </row>
    <row r="31" spans="2:70" x14ac:dyDescent="0.25">
      <c r="B31" t="s">
        <v>293</v>
      </c>
      <c r="D31">
        <v>0</v>
      </c>
      <c r="E31" s="24" t="s">
        <v>279</v>
      </c>
      <c r="F31" s="25"/>
      <c r="G31" s="25"/>
      <c r="H31" s="25"/>
      <c r="I31" s="25"/>
      <c r="J31" s="40">
        <f t="shared" si="44"/>
        <v>0</v>
      </c>
      <c r="K31" s="40">
        <f t="shared" si="45"/>
        <v>0</v>
      </c>
      <c r="L31" s="25"/>
      <c r="M31" s="25"/>
      <c r="N31" s="25"/>
      <c r="O31" s="25"/>
      <c r="P31" s="25"/>
      <c r="Q31" s="25"/>
      <c r="R31" s="40">
        <f t="shared" si="46"/>
        <v>0</v>
      </c>
      <c r="S31" s="40">
        <f t="shared" si="47"/>
        <v>0</v>
      </c>
      <c r="T31" s="40">
        <f t="shared" si="48"/>
        <v>0</v>
      </c>
      <c r="U31" s="25"/>
      <c r="V31" s="25"/>
      <c r="W31" s="25"/>
      <c r="X31" s="25"/>
      <c r="Y31" s="25"/>
      <c r="Z31" s="25"/>
      <c r="AA31" s="40">
        <f t="shared" si="49"/>
        <v>0</v>
      </c>
      <c r="AB31" s="40">
        <f t="shared" si="50"/>
        <v>0</v>
      </c>
      <c r="AC31" s="40">
        <f t="shared" si="51"/>
        <v>0</v>
      </c>
      <c r="AD31" s="25"/>
      <c r="AE31" s="25"/>
      <c r="AF31" s="25"/>
      <c r="AG31" s="25"/>
      <c r="AH31" s="25"/>
      <c r="AI31" s="25"/>
      <c r="AJ31" s="40">
        <f t="shared" si="52"/>
        <v>0</v>
      </c>
      <c r="AK31" s="40">
        <f t="shared" si="53"/>
        <v>0</v>
      </c>
      <c r="AL31" s="40">
        <f t="shared" si="54"/>
        <v>0</v>
      </c>
      <c r="AM31" s="25"/>
      <c r="AN31" s="25"/>
      <c r="AO31" s="25"/>
      <c r="AP31" s="25"/>
      <c r="AQ31" s="25"/>
      <c r="AR31" s="25"/>
      <c r="AS31" s="40">
        <f t="shared" si="55"/>
        <v>0</v>
      </c>
      <c r="AT31" s="40">
        <f t="shared" si="56"/>
        <v>0</v>
      </c>
      <c r="AU31" s="40">
        <f t="shared" si="57"/>
        <v>0</v>
      </c>
      <c r="AV31" s="25"/>
      <c r="AW31" s="25"/>
      <c r="AX31" s="25"/>
      <c r="AY31" s="25"/>
      <c r="AZ31" s="25"/>
      <c r="BA31" s="25"/>
      <c r="BB31" s="40">
        <f t="shared" si="58"/>
        <v>0</v>
      </c>
      <c r="BC31" s="40">
        <f t="shared" si="59"/>
        <v>0</v>
      </c>
      <c r="BD31" s="40">
        <f t="shared" si="60"/>
        <v>0</v>
      </c>
      <c r="BE31" s="25"/>
      <c r="BF31" s="25"/>
      <c r="BG31" s="25"/>
      <c r="BH31" s="25"/>
      <c r="BI31" s="25"/>
      <c r="BJ31" s="25"/>
      <c r="BK31" s="40">
        <f t="shared" si="37"/>
        <v>0</v>
      </c>
      <c r="BL31" s="40">
        <f t="shared" si="38"/>
        <v>0</v>
      </c>
      <c r="BM31" s="40">
        <f t="shared" si="39"/>
        <v>0</v>
      </c>
      <c r="BN31" s="25"/>
      <c r="BO31" s="25"/>
      <c r="BP31" s="40">
        <f t="shared" si="40"/>
        <v>0</v>
      </c>
      <c r="BR31" s="42">
        <f t="shared" si="41"/>
        <v>0</v>
      </c>
    </row>
    <row r="32" spans="2:70" x14ac:dyDescent="0.25">
      <c r="B32" t="s">
        <v>294</v>
      </c>
      <c r="D32">
        <v>0</v>
      </c>
      <c r="E32" s="24" t="s">
        <v>280</v>
      </c>
      <c r="F32" s="25">
        <v>1</v>
      </c>
      <c r="G32" s="25">
        <v>7</v>
      </c>
      <c r="H32" s="25">
        <v>1</v>
      </c>
      <c r="I32" s="25">
        <v>4</v>
      </c>
      <c r="J32" s="40">
        <f t="shared" si="44"/>
        <v>2.5</v>
      </c>
      <c r="K32" s="40">
        <f t="shared" si="45"/>
        <v>1.5</v>
      </c>
      <c r="L32" s="25"/>
      <c r="M32" s="25"/>
      <c r="N32" s="25"/>
      <c r="O32" s="25"/>
      <c r="P32" s="25"/>
      <c r="Q32" s="25"/>
      <c r="R32" s="40">
        <f t="shared" si="46"/>
        <v>0</v>
      </c>
      <c r="S32" s="40">
        <f t="shared" si="47"/>
        <v>0</v>
      </c>
      <c r="T32" s="40">
        <f t="shared" si="48"/>
        <v>0</v>
      </c>
      <c r="U32" s="25"/>
      <c r="V32" s="25"/>
      <c r="W32" s="25"/>
      <c r="X32" s="25"/>
      <c r="Y32" s="25"/>
      <c r="Z32" s="25"/>
      <c r="AA32" s="40">
        <f t="shared" si="49"/>
        <v>0</v>
      </c>
      <c r="AB32" s="40">
        <f t="shared" si="50"/>
        <v>0</v>
      </c>
      <c r="AC32" s="40">
        <f t="shared" si="51"/>
        <v>0</v>
      </c>
      <c r="AD32" s="25"/>
      <c r="AE32" s="25"/>
      <c r="AF32" s="25"/>
      <c r="AG32" s="25"/>
      <c r="AH32" s="25"/>
      <c r="AI32" s="25"/>
      <c r="AJ32" s="40">
        <f t="shared" si="52"/>
        <v>0</v>
      </c>
      <c r="AK32" s="40">
        <f t="shared" si="53"/>
        <v>0</v>
      </c>
      <c r="AL32" s="40">
        <f t="shared" si="54"/>
        <v>0</v>
      </c>
      <c r="AM32" s="25"/>
      <c r="AN32" s="25"/>
      <c r="AO32" s="25"/>
      <c r="AP32" s="25"/>
      <c r="AQ32" s="25"/>
      <c r="AR32" s="25"/>
      <c r="AS32" s="40">
        <f t="shared" si="55"/>
        <v>0</v>
      </c>
      <c r="AT32" s="40">
        <f t="shared" si="56"/>
        <v>0</v>
      </c>
      <c r="AU32" s="40">
        <f t="shared" si="57"/>
        <v>0</v>
      </c>
      <c r="AV32" s="25"/>
      <c r="AW32" s="25"/>
      <c r="AX32" s="25"/>
      <c r="AY32" s="25"/>
      <c r="AZ32" s="25"/>
      <c r="BA32" s="25"/>
      <c r="BB32" s="40">
        <f t="shared" si="58"/>
        <v>0</v>
      </c>
      <c r="BC32" s="40">
        <f t="shared" si="59"/>
        <v>0</v>
      </c>
      <c r="BD32" s="40">
        <f t="shared" si="60"/>
        <v>0</v>
      </c>
      <c r="BE32" s="25"/>
      <c r="BF32" s="25"/>
      <c r="BG32" s="25"/>
      <c r="BH32" s="25"/>
      <c r="BI32" s="25"/>
      <c r="BJ32" s="25"/>
      <c r="BK32" s="40">
        <f t="shared" si="37"/>
        <v>0</v>
      </c>
      <c r="BL32" s="40">
        <f t="shared" si="38"/>
        <v>0</v>
      </c>
      <c r="BM32" s="40">
        <f t="shared" si="39"/>
        <v>0</v>
      </c>
      <c r="BN32" s="25"/>
      <c r="BO32" s="25"/>
      <c r="BP32" s="40">
        <f t="shared" si="40"/>
        <v>0</v>
      </c>
      <c r="BR32" s="42">
        <f t="shared" si="41"/>
        <v>4</v>
      </c>
    </row>
    <row r="33" spans="4:70" x14ac:dyDescent="0.25">
      <c r="D33">
        <v>10</v>
      </c>
      <c r="E33" s="24" t="s">
        <v>281</v>
      </c>
      <c r="F33" s="25">
        <v>1</v>
      </c>
      <c r="G33" s="25">
        <v>7</v>
      </c>
      <c r="H33" s="25">
        <v>1</v>
      </c>
      <c r="I33" s="25">
        <v>4</v>
      </c>
      <c r="J33" s="40">
        <f t="shared" si="44"/>
        <v>2.5</v>
      </c>
      <c r="K33" s="40">
        <f t="shared" si="45"/>
        <v>1.5</v>
      </c>
      <c r="L33" s="25"/>
      <c r="M33" s="25"/>
      <c r="N33" s="25"/>
      <c r="O33" s="25"/>
      <c r="P33" s="25"/>
      <c r="Q33" s="25"/>
      <c r="R33" s="40">
        <f t="shared" si="46"/>
        <v>0</v>
      </c>
      <c r="S33" s="40">
        <f t="shared" si="47"/>
        <v>0</v>
      </c>
      <c r="T33" s="40">
        <f t="shared" si="48"/>
        <v>0</v>
      </c>
      <c r="U33" s="25"/>
      <c r="V33" s="25"/>
      <c r="W33" s="25"/>
      <c r="X33" s="25"/>
      <c r="Y33" s="25"/>
      <c r="Z33" s="25"/>
      <c r="AA33" s="40">
        <f t="shared" si="49"/>
        <v>0</v>
      </c>
      <c r="AB33" s="40">
        <f t="shared" si="50"/>
        <v>0</v>
      </c>
      <c r="AC33" s="40">
        <f t="shared" si="51"/>
        <v>0</v>
      </c>
      <c r="AD33" s="25"/>
      <c r="AE33" s="25"/>
      <c r="AF33" s="25"/>
      <c r="AG33" s="25"/>
      <c r="AH33" s="25"/>
      <c r="AI33" s="25"/>
      <c r="AJ33" s="40">
        <f t="shared" si="52"/>
        <v>0</v>
      </c>
      <c r="AK33" s="40">
        <f t="shared" si="53"/>
        <v>0</v>
      </c>
      <c r="AL33" s="40">
        <f t="shared" si="54"/>
        <v>0</v>
      </c>
      <c r="AM33" s="25"/>
      <c r="AN33" s="25"/>
      <c r="AO33" s="25"/>
      <c r="AP33" s="25"/>
      <c r="AQ33" s="25"/>
      <c r="AR33" s="25"/>
      <c r="AS33" s="40">
        <f t="shared" si="55"/>
        <v>0</v>
      </c>
      <c r="AT33" s="40">
        <f t="shared" si="56"/>
        <v>0</v>
      </c>
      <c r="AU33" s="40">
        <f t="shared" si="57"/>
        <v>0</v>
      </c>
      <c r="AV33" s="25">
        <v>7</v>
      </c>
      <c r="AW33" s="25">
        <v>65</v>
      </c>
      <c r="AX33" s="25">
        <v>7</v>
      </c>
      <c r="AY33" s="25">
        <v>32</v>
      </c>
      <c r="AZ33" s="25">
        <v>7</v>
      </c>
      <c r="BA33" s="25">
        <v>22</v>
      </c>
      <c r="BB33" s="40">
        <f t="shared" si="58"/>
        <v>14.5</v>
      </c>
      <c r="BC33" s="40">
        <f t="shared" si="59"/>
        <v>5</v>
      </c>
      <c r="BD33" s="40">
        <f t="shared" si="60"/>
        <v>16.5</v>
      </c>
      <c r="BE33" s="25"/>
      <c r="BF33" s="25"/>
      <c r="BG33" s="25"/>
      <c r="BH33" s="25"/>
      <c r="BI33" s="25"/>
      <c r="BJ33" s="25"/>
      <c r="BK33" s="40">
        <f t="shared" si="37"/>
        <v>0</v>
      </c>
      <c r="BL33" s="40">
        <f t="shared" si="38"/>
        <v>0</v>
      </c>
      <c r="BM33" s="40">
        <f t="shared" si="39"/>
        <v>0</v>
      </c>
      <c r="BN33" s="25"/>
      <c r="BO33" s="25"/>
      <c r="BP33" s="40">
        <f t="shared" si="40"/>
        <v>0</v>
      </c>
      <c r="BR33" s="42">
        <f t="shared" si="41"/>
        <v>40</v>
      </c>
    </row>
    <row r="34" spans="4:70" x14ac:dyDescent="0.25">
      <c r="D34">
        <v>10</v>
      </c>
      <c r="E34" s="24" t="s">
        <v>282</v>
      </c>
      <c r="F34" s="25">
        <v>1</v>
      </c>
      <c r="G34" s="25">
        <v>7</v>
      </c>
      <c r="H34" s="25">
        <v>1</v>
      </c>
      <c r="I34" s="25">
        <v>5</v>
      </c>
      <c r="J34" s="40">
        <f t="shared" si="44"/>
        <v>3</v>
      </c>
      <c r="K34" s="40">
        <f t="shared" si="45"/>
        <v>1</v>
      </c>
      <c r="L34" s="25"/>
      <c r="M34" s="25"/>
      <c r="N34" s="25"/>
      <c r="O34" s="25"/>
      <c r="P34" s="25"/>
      <c r="Q34" s="25"/>
      <c r="R34" s="40">
        <f t="shared" si="46"/>
        <v>0</v>
      </c>
      <c r="S34" s="40">
        <f t="shared" si="47"/>
        <v>0</v>
      </c>
      <c r="T34" s="40">
        <f t="shared" si="48"/>
        <v>0</v>
      </c>
      <c r="U34" s="25"/>
      <c r="V34" s="25"/>
      <c r="W34" s="25"/>
      <c r="X34" s="25"/>
      <c r="Y34" s="25"/>
      <c r="Z34" s="25"/>
      <c r="AA34" s="40">
        <f t="shared" si="49"/>
        <v>0</v>
      </c>
      <c r="AB34" s="40">
        <f t="shared" si="50"/>
        <v>0</v>
      </c>
      <c r="AC34" s="40">
        <f t="shared" si="51"/>
        <v>0</v>
      </c>
      <c r="AD34" s="25"/>
      <c r="AE34" s="25"/>
      <c r="AF34" s="25"/>
      <c r="AG34" s="25"/>
      <c r="AH34" s="25"/>
      <c r="AI34" s="25"/>
      <c r="AJ34" s="40">
        <f t="shared" si="52"/>
        <v>0</v>
      </c>
      <c r="AK34" s="40">
        <f t="shared" si="53"/>
        <v>0</v>
      </c>
      <c r="AL34" s="40">
        <f t="shared" si="54"/>
        <v>0</v>
      </c>
      <c r="AM34" s="25"/>
      <c r="AN34" s="25"/>
      <c r="AO34" s="25"/>
      <c r="AP34" s="25"/>
      <c r="AQ34" s="25"/>
      <c r="AR34" s="25"/>
      <c r="AS34" s="40">
        <f t="shared" si="55"/>
        <v>0</v>
      </c>
      <c r="AT34" s="40">
        <f t="shared" si="56"/>
        <v>0</v>
      </c>
      <c r="AU34" s="40">
        <f t="shared" si="57"/>
        <v>0</v>
      </c>
      <c r="AV34" s="25">
        <v>1</v>
      </c>
      <c r="AW34" s="25">
        <v>8</v>
      </c>
      <c r="AX34" s="25">
        <v>1</v>
      </c>
      <c r="AY34" s="25">
        <v>5</v>
      </c>
      <c r="AZ34" s="25">
        <v>1</v>
      </c>
      <c r="BA34" s="25">
        <v>4</v>
      </c>
      <c r="BB34" s="40">
        <f t="shared" si="58"/>
        <v>2.5</v>
      </c>
      <c r="BC34" s="40">
        <f t="shared" si="59"/>
        <v>0.5</v>
      </c>
      <c r="BD34" s="40">
        <f t="shared" si="60"/>
        <v>1.5</v>
      </c>
      <c r="BE34" s="25"/>
      <c r="BF34" s="25"/>
      <c r="BG34" s="25"/>
      <c r="BH34" s="25"/>
      <c r="BI34" s="25"/>
      <c r="BJ34" s="25"/>
      <c r="BK34" s="40">
        <f t="shared" si="37"/>
        <v>0</v>
      </c>
      <c r="BL34" s="40">
        <f t="shared" si="38"/>
        <v>0</v>
      </c>
      <c r="BM34" s="40">
        <f t="shared" si="39"/>
        <v>0</v>
      </c>
      <c r="BN34" s="25"/>
      <c r="BO34" s="25"/>
      <c r="BP34" s="40">
        <f t="shared" si="40"/>
        <v>0</v>
      </c>
      <c r="BR34" s="42">
        <f t="shared" si="41"/>
        <v>8.5</v>
      </c>
    </row>
    <row r="35" spans="4:70" x14ac:dyDescent="0.25">
      <c r="D35">
        <v>10</v>
      </c>
      <c r="E35" s="24" t="s">
        <v>283</v>
      </c>
      <c r="F35" s="25">
        <v>1</v>
      </c>
      <c r="G35" s="25">
        <v>7</v>
      </c>
      <c r="H35" s="25">
        <v>1</v>
      </c>
      <c r="I35" s="25">
        <v>4</v>
      </c>
      <c r="J35" s="40">
        <f t="shared" si="44"/>
        <v>2.5</v>
      </c>
      <c r="K35" s="40">
        <f t="shared" si="45"/>
        <v>1.5</v>
      </c>
      <c r="L35" s="25"/>
      <c r="M35" s="25"/>
      <c r="N35" s="25"/>
      <c r="O35" s="25"/>
      <c r="P35" s="25"/>
      <c r="Q35" s="25"/>
      <c r="R35" s="40">
        <f t="shared" si="46"/>
        <v>0</v>
      </c>
      <c r="S35" s="40">
        <f t="shared" si="47"/>
        <v>0</v>
      </c>
      <c r="T35" s="40">
        <f t="shared" si="48"/>
        <v>0</v>
      </c>
      <c r="U35" s="25">
        <v>1</v>
      </c>
      <c r="V35" s="25">
        <v>9</v>
      </c>
      <c r="W35" s="25">
        <v>1</v>
      </c>
      <c r="X35" s="25">
        <v>5</v>
      </c>
      <c r="Y35" s="25">
        <v>1</v>
      </c>
      <c r="Z35" s="25">
        <v>3</v>
      </c>
      <c r="AA35" s="40">
        <f t="shared" si="49"/>
        <v>2</v>
      </c>
      <c r="AB35" s="40">
        <f t="shared" si="50"/>
        <v>1</v>
      </c>
      <c r="AC35" s="40">
        <f t="shared" si="51"/>
        <v>2</v>
      </c>
      <c r="AD35" s="25"/>
      <c r="AE35" s="25"/>
      <c r="AF35" s="25"/>
      <c r="AG35" s="25"/>
      <c r="AH35" s="25"/>
      <c r="AI35" s="25"/>
      <c r="AJ35" s="40">
        <f t="shared" si="52"/>
        <v>0</v>
      </c>
      <c r="AK35" s="40">
        <f t="shared" si="53"/>
        <v>0</v>
      </c>
      <c r="AL35" s="40">
        <f t="shared" si="54"/>
        <v>0</v>
      </c>
      <c r="AM35" s="25">
        <v>1</v>
      </c>
      <c r="AN35" s="25">
        <v>6</v>
      </c>
      <c r="AO35" s="25">
        <v>1</v>
      </c>
      <c r="AP35" s="25">
        <v>3</v>
      </c>
      <c r="AQ35" s="25">
        <v>1</v>
      </c>
      <c r="AR35" s="25">
        <v>1</v>
      </c>
      <c r="AS35" s="40">
        <f t="shared" si="55"/>
        <v>1</v>
      </c>
      <c r="AT35" s="40">
        <f t="shared" si="56"/>
        <v>1</v>
      </c>
      <c r="AU35" s="40">
        <f t="shared" si="57"/>
        <v>1.5</v>
      </c>
      <c r="AV35" s="25"/>
      <c r="AW35" s="25"/>
      <c r="AX35" s="25"/>
      <c r="AY35" s="25"/>
      <c r="AZ35" s="25"/>
      <c r="BA35" s="25"/>
      <c r="BB35" s="40">
        <f t="shared" si="58"/>
        <v>0</v>
      </c>
      <c r="BC35" s="40">
        <f t="shared" si="59"/>
        <v>0</v>
      </c>
      <c r="BD35" s="40">
        <f t="shared" si="60"/>
        <v>0</v>
      </c>
      <c r="BE35" s="25"/>
      <c r="BF35" s="25"/>
      <c r="BG35" s="25"/>
      <c r="BH35" s="25"/>
      <c r="BI35" s="25"/>
      <c r="BJ35" s="25"/>
      <c r="BK35" s="40">
        <f t="shared" si="37"/>
        <v>0</v>
      </c>
      <c r="BL35" s="40">
        <f t="shared" si="38"/>
        <v>0</v>
      </c>
      <c r="BM35" s="40">
        <f t="shared" si="39"/>
        <v>0</v>
      </c>
      <c r="BN35" s="25"/>
      <c r="BO35" s="25"/>
      <c r="BP35" s="40">
        <f t="shared" si="40"/>
        <v>0</v>
      </c>
      <c r="BR35" s="42">
        <f t="shared" si="41"/>
        <v>12.5</v>
      </c>
    </row>
    <row r="36" spans="4:70" x14ac:dyDescent="0.25">
      <c r="D36">
        <v>10</v>
      </c>
      <c r="E36" s="24" t="s">
        <v>284</v>
      </c>
      <c r="F36" s="25"/>
      <c r="G36" s="25"/>
      <c r="H36" s="25"/>
      <c r="I36" s="25"/>
      <c r="J36" s="40">
        <f t="shared" si="44"/>
        <v>0</v>
      </c>
      <c r="K36" s="40">
        <f t="shared" si="45"/>
        <v>0</v>
      </c>
      <c r="L36" s="25"/>
      <c r="M36" s="25"/>
      <c r="N36" s="25"/>
      <c r="O36" s="25"/>
      <c r="P36" s="25"/>
      <c r="Q36" s="25"/>
      <c r="R36" s="40">
        <f t="shared" si="46"/>
        <v>0</v>
      </c>
      <c r="S36" s="40">
        <f t="shared" si="47"/>
        <v>0</v>
      </c>
      <c r="T36" s="40">
        <f t="shared" si="48"/>
        <v>0</v>
      </c>
      <c r="U36" s="25"/>
      <c r="V36" s="25"/>
      <c r="W36" s="25"/>
      <c r="X36" s="25"/>
      <c r="Y36" s="25"/>
      <c r="Z36" s="25"/>
      <c r="AA36" s="40">
        <f t="shared" si="49"/>
        <v>0</v>
      </c>
      <c r="AB36" s="40">
        <f t="shared" si="50"/>
        <v>0</v>
      </c>
      <c r="AC36" s="40">
        <f t="shared" si="51"/>
        <v>0</v>
      </c>
      <c r="AD36" s="25"/>
      <c r="AE36" s="25"/>
      <c r="AF36" s="25"/>
      <c r="AG36" s="25"/>
      <c r="AH36" s="25"/>
      <c r="AI36" s="25"/>
      <c r="AJ36" s="40">
        <f t="shared" si="52"/>
        <v>0</v>
      </c>
      <c r="AK36" s="40">
        <f t="shared" si="53"/>
        <v>0</v>
      </c>
      <c r="AL36" s="40">
        <f t="shared" si="54"/>
        <v>0</v>
      </c>
      <c r="AM36" s="25"/>
      <c r="AN36" s="25"/>
      <c r="AO36" s="25"/>
      <c r="AP36" s="25"/>
      <c r="AQ36" s="25"/>
      <c r="AR36" s="25"/>
      <c r="AS36" s="40">
        <f t="shared" si="55"/>
        <v>0</v>
      </c>
      <c r="AT36" s="40">
        <f t="shared" si="56"/>
        <v>0</v>
      </c>
      <c r="AU36" s="40">
        <f t="shared" si="57"/>
        <v>0</v>
      </c>
      <c r="AV36" s="25">
        <v>7</v>
      </c>
      <c r="AW36" s="25">
        <v>55</v>
      </c>
      <c r="AX36" s="25">
        <v>7</v>
      </c>
      <c r="AY36" s="25">
        <v>32</v>
      </c>
      <c r="AZ36" s="25">
        <v>7</v>
      </c>
      <c r="BA36" s="25">
        <v>19</v>
      </c>
      <c r="BB36" s="40">
        <f t="shared" si="58"/>
        <v>13</v>
      </c>
      <c r="BC36" s="40">
        <f t="shared" si="59"/>
        <v>6.5</v>
      </c>
      <c r="BD36" s="40">
        <f t="shared" si="60"/>
        <v>11.5</v>
      </c>
      <c r="BE36" s="25"/>
      <c r="BF36" s="25"/>
      <c r="BG36" s="25"/>
      <c r="BH36" s="25"/>
      <c r="BI36" s="25"/>
      <c r="BJ36" s="25"/>
      <c r="BK36" s="40">
        <f t="shared" si="37"/>
        <v>0</v>
      </c>
      <c r="BL36" s="40">
        <f t="shared" si="38"/>
        <v>0</v>
      </c>
      <c r="BM36" s="40">
        <f t="shared" si="39"/>
        <v>0</v>
      </c>
      <c r="BN36" s="25"/>
      <c r="BO36" s="25"/>
      <c r="BP36" s="40">
        <f t="shared" si="40"/>
        <v>0</v>
      </c>
      <c r="BR36" s="42">
        <f t="shared" si="41"/>
        <v>31</v>
      </c>
    </row>
    <row r="37" spans="4:70" x14ac:dyDescent="0.25">
      <c r="D37">
        <v>10</v>
      </c>
      <c r="E37" s="24" t="s">
        <v>285</v>
      </c>
      <c r="F37" s="25"/>
      <c r="G37" s="25"/>
      <c r="H37" s="25"/>
      <c r="I37" s="25"/>
      <c r="J37" s="40">
        <f t="shared" si="44"/>
        <v>0</v>
      </c>
      <c r="K37" s="40">
        <f t="shared" si="45"/>
        <v>0</v>
      </c>
      <c r="L37" s="25"/>
      <c r="M37" s="25"/>
      <c r="N37" s="25"/>
      <c r="O37" s="25"/>
      <c r="P37" s="25"/>
      <c r="Q37" s="25"/>
      <c r="R37" s="40">
        <f t="shared" si="46"/>
        <v>0</v>
      </c>
      <c r="S37" s="40">
        <f t="shared" si="47"/>
        <v>0</v>
      </c>
      <c r="T37" s="40">
        <f t="shared" si="48"/>
        <v>0</v>
      </c>
      <c r="U37" s="25"/>
      <c r="V37" s="25"/>
      <c r="W37" s="25"/>
      <c r="X37" s="25"/>
      <c r="Y37" s="25"/>
      <c r="Z37" s="25"/>
      <c r="AA37" s="40">
        <f t="shared" si="49"/>
        <v>0</v>
      </c>
      <c r="AB37" s="40">
        <f t="shared" si="50"/>
        <v>0</v>
      </c>
      <c r="AC37" s="40">
        <f t="shared" si="51"/>
        <v>0</v>
      </c>
      <c r="AD37" s="25"/>
      <c r="AE37" s="25"/>
      <c r="AF37" s="25"/>
      <c r="AG37" s="25"/>
      <c r="AH37" s="25"/>
      <c r="AI37" s="25"/>
      <c r="AJ37" s="40">
        <f t="shared" si="52"/>
        <v>0</v>
      </c>
      <c r="AK37" s="40">
        <f t="shared" si="53"/>
        <v>0</v>
      </c>
      <c r="AL37" s="40">
        <f t="shared" si="54"/>
        <v>0</v>
      </c>
      <c r="AM37" s="25"/>
      <c r="AN37" s="25"/>
      <c r="AO37" s="25"/>
      <c r="AP37" s="25"/>
      <c r="AQ37" s="25"/>
      <c r="AR37" s="25"/>
      <c r="AS37" s="40">
        <f t="shared" si="55"/>
        <v>0</v>
      </c>
      <c r="AT37" s="40">
        <f t="shared" si="56"/>
        <v>0</v>
      </c>
      <c r="AU37" s="40">
        <f t="shared" si="57"/>
        <v>0</v>
      </c>
      <c r="AV37" s="25">
        <v>3</v>
      </c>
      <c r="AW37" s="25">
        <v>28</v>
      </c>
      <c r="AX37" s="25">
        <v>3</v>
      </c>
      <c r="AY37" s="25">
        <v>10</v>
      </c>
      <c r="AZ37" s="25">
        <v>3</v>
      </c>
      <c r="BA37" s="25">
        <v>6</v>
      </c>
      <c r="BB37" s="40">
        <f t="shared" si="58"/>
        <v>4.5</v>
      </c>
      <c r="BC37" s="40">
        <f t="shared" si="59"/>
        <v>2</v>
      </c>
      <c r="BD37" s="40">
        <f t="shared" si="60"/>
        <v>9</v>
      </c>
      <c r="BE37" s="25"/>
      <c r="BF37" s="25"/>
      <c r="BG37" s="25"/>
      <c r="BH37" s="25"/>
      <c r="BI37" s="25"/>
      <c r="BJ37" s="25"/>
      <c r="BK37" s="40">
        <f t="shared" si="37"/>
        <v>0</v>
      </c>
      <c r="BL37" s="40">
        <f t="shared" si="38"/>
        <v>0</v>
      </c>
      <c r="BM37" s="40">
        <f t="shared" si="39"/>
        <v>0</v>
      </c>
      <c r="BN37" s="25"/>
      <c r="BO37" s="25"/>
      <c r="BP37" s="40">
        <f t="shared" si="40"/>
        <v>0</v>
      </c>
      <c r="BR37" s="42">
        <f t="shared" si="41"/>
        <v>15.5</v>
      </c>
    </row>
    <row r="38" spans="4:70" x14ac:dyDescent="0.25">
      <c r="D38">
        <v>10</v>
      </c>
      <c r="E38" s="24" t="s">
        <v>286</v>
      </c>
      <c r="F38" s="25"/>
      <c r="G38" s="25"/>
      <c r="H38" s="25"/>
      <c r="I38" s="25"/>
      <c r="J38" s="40">
        <f t="shared" si="44"/>
        <v>0</v>
      </c>
      <c r="K38" s="40">
        <f t="shared" si="45"/>
        <v>0</v>
      </c>
      <c r="L38" s="25"/>
      <c r="M38" s="25"/>
      <c r="N38" s="25"/>
      <c r="O38" s="25"/>
      <c r="P38" s="25"/>
      <c r="Q38" s="25"/>
      <c r="R38" s="40">
        <f t="shared" si="46"/>
        <v>0</v>
      </c>
      <c r="S38" s="40">
        <f t="shared" si="47"/>
        <v>0</v>
      </c>
      <c r="T38" s="40">
        <f t="shared" si="48"/>
        <v>0</v>
      </c>
      <c r="U38" s="25"/>
      <c r="V38" s="25"/>
      <c r="W38" s="25"/>
      <c r="X38" s="25"/>
      <c r="Y38" s="25"/>
      <c r="Z38" s="25"/>
      <c r="AA38" s="40">
        <f t="shared" si="49"/>
        <v>0</v>
      </c>
      <c r="AB38" s="40">
        <f t="shared" si="50"/>
        <v>0</v>
      </c>
      <c r="AC38" s="40">
        <f t="shared" si="51"/>
        <v>0</v>
      </c>
      <c r="AD38" s="25"/>
      <c r="AE38" s="25"/>
      <c r="AF38" s="25"/>
      <c r="AG38" s="25"/>
      <c r="AH38" s="25"/>
      <c r="AI38" s="25"/>
      <c r="AJ38" s="40">
        <f t="shared" si="52"/>
        <v>0</v>
      </c>
      <c r="AK38" s="40">
        <f t="shared" si="53"/>
        <v>0</v>
      </c>
      <c r="AL38" s="40">
        <f t="shared" si="54"/>
        <v>0</v>
      </c>
      <c r="AM38" s="25">
        <v>1</v>
      </c>
      <c r="AN38" s="25">
        <v>10</v>
      </c>
      <c r="AO38" s="25">
        <v>1</v>
      </c>
      <c r="AP38" s="25">
        <v>4</v>
      </c>
      <c r="AQ38" s="25">
        <v>1</v>
      </c>
      <c r="AR38" s="25">
        <v>2</v>
      </c>
      <c r="AS38" s="40">
        <f t="shared" si="55"/>
        <v>1.5</v>
      </c>
      <c r="AT38" s="40">
        <f t="shared" si="56"/>
        <v>1</v>
      </c>
      <c r="AU38" s="40">
        <f t="shared" si="57"/>
        <v>3</v>
      </c>
      <c r="AV38" s="25">
        <v>1</v>
      </c>
      <c r="AW38" s="25">
        <v>10</v>
      </c>
      <c r="AX38" s="25">
        <v>1</v>
      </c>
      <c r="AY38" s="25">
        <v>5</v>
      </c>
      <c r="AZ38" s="25">
        <v>1</v>
      </c>
      <c r="BA38" s="25">
        <v>3</v>
      </c>
      <c r="BB38" s="40">
        <f t="shared" si="58"/>
        <v>2</v>
      </c>
      <c r="BC38" s="40">
        <f t="shared" si="59"/>
        <v>1</v>
      </c>
      <c r="BD38" s="40">
        <f t="shared" si="60"/>
        <v>2.5</v>
      </c>
      <c r="BE38" s="25"/>
      <c r="BF38" s="25"/>
      <c r="BG38" s="25"/>
      <c r="BH38" s="25"/>
      <c r="BI38" s="25"/>
      <c r="BJ38" s="25"/>
      <c r="BK38" s="40">
        <f t="shared" si="37"/>
        <v>0</v>
      </c>
      <c r="BL38" s="40">
        <f t="shared" si="38"/>
        <v>0</v>
      </c>
      <c r="BM38" s="40">
        <f t="shared" si="39"/>
        <v>0</v>
      </c>
      <c r="BN38" s="25"/>
      <c r="BO38" s="25"/>
      <c r="BP38" s="40">
        <f t="shared" si="40"/>
        <v>0</v>
      </c>
      <c r="BR38" s="42">
        <f t="shared" si="41"/>
        <v>11</v>
      </c>
    </row>
    <row r="39" spans="4:70" x14ac:dyDescent="0.25">
      <c r="D39">
        <v>0</v>
      </c>
      <c r="E39" s="24" t="s">
        <v>287</v>
      </c>
      <c r="F39" s="25"/>
      <c r="G39" s="25"/>
      <c r="H39" s="25"/>
      <c r="I39" s="25"/>
      <c r="J39" s="40">
        <f t="shared" si="44"/>
        <v>0</v>
      </c>
      <c r="K39" s="40">
        <f t="shared" si="45"/>
        <v>0</v>
      </c>
      <c r="L39" s="25"/>
      <c r="M39" s="25"/>
      <c r="N39" s="25"/>
      <c r="O39" s="25"/>
      <c r="P39" s="25"/>
      <c r="Q39" s="25"/>
      <c r="R39" s="40">
        <f t="shared" si="46"/>
        <v>0</v>
      </c>
      <c r="S39" s="40">
        <f t="shared" si="47"/>
        <v>0</v>
      </c>
      <c r="T39" s="40">
        <f t="shared" si="48"/>
        <v>0</v>
      </c>
      <c r="U39" s="25">
        <v>1</v>
      </c>
      <c r="V39" s="25">
        <v>12</v>
      </c>
      <c r="W39" s="25">
        <v>1</v>
      </c>
      <c r="X39" s="25">
        <v>7</v>
      </c>
      <c r="Y39" s="25">
        <v>1</v>
      </c>
      <c r="Z39" s="25">
        <v>4</v>
      </c>
      <c r="AA39" s="40">
        <f t="shared" si="49"/>
        <v>2.5</v>
      </c>
      <c r="AB39" s="40">
        <f t="shared" si="50"/>
        <v>1.5</v>
      </c>
      <c r="AC39" s="40">
        <f t="shared" si="51"/>
        <v>2.5</v>
      </c>
      <c r="AD39" s="25"/>
      <c r="AE39" s="25"/>
      <c r="AF39" s="25"/>
      <c r="AG39" s="25"/>
      <c r="AH39" s="25"/>
      <c r="AI39" s="25"/>
      <c r="AJ39" s="40">
        <f t="shared" si="52"/>
        <v>0</v>
      </c>
      <c r="AK39" s="40">
        <f t="shared" si="53"/>
        <v>0</v>
      </c>
      <c r="AL39" s="40">
        <f t="shared" si="54"/>
        <v>0</v>
      </c>
      <c r="AM39" s="25"/>
      <c r="AN39" s="25"/>
      <c r="AO39" s="25"/>
      <c r="AP39" s="25"/>
      <c r="AQ39" s="25"/>
      <c r="AR39" s="25"/>
      <c r="AS39" s="40">
        <f t="shared" si="55"/>
        <v>0</v>
      </c>
      <c r="AT39" s="40">
        <f t="shared" si="56"/>
        <v>0</v>
      </c>
      <c r="AU39" s="40">
        <f t="shared" si="57"/>
        <v>0</v>
      </c>
      <c r="AV39" s="25"/>
      <c r="AW39" s="25"/>
      <c r="AX39" s="25"/>
      <c r="AY39" s="25"/>
      <c r="AZ39" s="25"/>
      <c r="BA39" s="25"/>
      <c r="BB39" s="40">
        <f t="shared" si="58"/>
        <v>0</v>
      </c>
      <c r="BC39" s="40">
        <f t="shared" si="59"/>
        <v>0</v>
      </c>
      <c r="BD39" s="40">
        <f t="shared" si="60"/>
        <v>0</v>
      </c>
      <c r="BE39" s="25"/>
      <c r="BF39" s="25"/>
      <c r="BG39" s="25"/>
      <c r="BH39" s="25"/>
      <c r="BI39" s="25"/>
      <c r="BJ39" s="25"/>
      <c r="BK39" s="40">
        <f t="shared" si="37"/>
        <v>0</v>
      </c>
      <c r="BL39" s="40">
        <f t="shared" si="38"/>
        <v>0</v>
      </c>
      <c r="BM39" s="40">
        <f t="shared" si="39"/>
        <v>0</v>
      </c>
      <c r="BN39" s="25"/>
      <c r="BO39" s="25"/>
      <c r="BP39" s="40">
        <f t="shared" si="40"/>
        <v>0</v>
      </c>
      <c r="BR39" s="42">
        <f t="shared" si="41"/>
        <v>6.5</v>
      </c>
    </row>
    <row r="40" spans="4:70" x14ac:dyDescent="0.25">
      <c r="D40">
        <v>20</v>
      </c>
      <c r="E40" s="24" t="s">
        <v>288</v>
      </c>
      <c r="F40" s="25">
        <v>1</v>
      </c>
      <c r="G40" s="25">
        <v>9</v>
      </c>
      <c r="H40" s="25">
        <v>1</v>
      </c>
      <c r="I40" s="25">
        <v>5</v>
      </c>
      <c r="J40" s="40">
        <f t="shared" si="44"/>
        <v>3</v>
      </c>
      <c r="K40" s="40">
        <f t="shared" si="45"/>
        <v>2</v>
      </c>
      <c r="L40" s="25"/>
      <c r="M40" s="25"/>
      <c r="N40" s="25"/>
      <c r="O40" s="25"/>
      <c r="P40" s="25"/>
      <c r="Q40" s="25"/>
      <c r="R40" s="40">
        <f t="shared" si="46"/>
        <v>0</v>
      </c>
      <c r="S40" s="40">
        <f t="shared" si="47"/>
        <v>0</v>
      </c>
      <c r="T40" s="40">
        <f t="shared" si="48"/>
        <v>0</v>
      </c>
      <c r="U40" s="25">
        <v>2</v>
      </c>
      <c r="V40" s="25">
        <v>15</v>
      </c>
      <c r="W40" s="25">
        <v>2</v>
      </c>
      <c r="X40" s="25">
        <v>10</v>
      </c>
      <c r="Y40" s="25">
        <v>2</v>
      </c>
      <c r="Z40" s="25">
        <v>7</v>
      </c>
      <c r="AA40" s="40">
        <f t="shared" si="49"/>
        <v>4.5</v>
      </c>
      <c r="AB40" s="40">
        <f t="shared" si="50"/>
        <v>1.5</v>
      </c>
      <c r="AC40" s="40">
        <f t="shared" si="51"/>
        <v>2.5</v>
      </c>
      <c r="AD40" s="25"/>
      <c r="AE40" s="25"/>
      <c r="AF40" s="25"/>
      <c r="AG40" s="25"/>
      <c r="AH40" s="25"/>
      <c r="AI40" s="25"/>
      <c r="AJ40" s="40">
        <f t="shared" si="52"/>
        <v>0</v>
      </c>
      <c r="AK40" s="40">
        <f t="shared" si="53"/>
        <v>0</v>
      </c>
      <c r="AL40" s="40">
        <f t="shared" si="54"/>
        <v>0</v>
      </c>
      <c r="AM40" s="25"/>
      <c r="AN40" s="25"/>
      <c r="AO40" s="25"/>
      <c r="AP40" s="25"/>
      <c r="AQ40" s="25"/>
      <c r="AR40" s="25"/>
      <c r="AS40" s="40">
        <f t="shared" si="55"/>
        <v>0</v>
      </c>
      <c r="AT40" s="40">
        <f t="shared" si="56"/>
        <v>0</v>
      </c>
      <c r="AU40" s="40">
        <f t="shared" si="57"/>
        <v>0</v>
      </c>
      <c r="AV40" s="25"/>
      <c r="AW40" s="25"/>
      <c r="AX40" s="25"/>
      <c r="AY40" s="25"/>
      <c r="AZ40" s="25"/>
      <c r="BA40" s="25"/>
      <c r="BB40" s="40">
        <f t="shared" si="58"/>
        <v>0</v>
      </c>
      <c r="BC40" s="40">
        <f t="shared" si="59"/>
        <v>0</v>
      </c>
      <c r="BD40" s="40">
        <f t="shared" si="60"/>
        <v>0</v>
      </c>
      <c r="BE40" s="25"/>
      <c r="BF40" s="25"/>
      <c r="BG40" s="25"/>
      <c r="BH40" s="25"/>
      <c r="BI40" s="25"/>
      <c r="BJ40" s="25"/>
      <c r="BK40" s="40">
        <f t="shared" si="37"/>
        <v>0</v>
      </c>
      <c r="BL40" s="40">
        <f t="shared" si="38"/>
        <v>0</v>
      </c>
      <c r="BM40" s="40">
        <f t="shared" si="39"/>
        <v>0</v>
      </c>
      <c r="BN40" s="25"/>
      <c r="BO40" s="25"/>
      <c r="BP40" s="40">
        <f t="shared" si="40"/>
        <v>0</v>
      </c>
      <c r="BR40" s="42">
        <f t="shared" si="41"/>
        <v>13.5</v>
      </c>
    </row>
    <row r="41" spans="4:70" x14ac:dyDescent="0.25">
      <c r="D41">
        <v>10</v>
      </c>
      <c r="E41" s="24" t="s">
        <v>289</v>
      </c>
      <c r="F41" s="25"/>
      <c r="G41" s="25"/>
      <c r="H41" s="25"/>
      <c r="I41" s="25"/>
      <c r="J41" s="40">
        <f t="shared" si="44"/>
        <v>0</v>
      </c>
      <c r="K41" s="40">
        <f t="shared" si="45"/>
        <v>0</v>
      </c>
      <c r="L41" s="25"/>
      <c r="M41" s="25"/>
      <c r="N41" s="25"/>
      <c r="O41" s="25"/>
      <c r="P41" s="25"/>
      <c r="Q41" s="25"/>
      <c r="R41" s="40">
        <f t="shared" si="46"/>
        <v>0</v>
      </c>
      <c r="S41" s="40">
        <f t="shared" si="47"/>
        <v>0</v>
      </c>
      <c r="T41" s="40">
        <f t="shared" si="48"/>
        <v>0</v>
      </c>
      <c r="U41" s="25">
        <v>1</v>
      </c>
      <c r="V41" s="25">
        <v>9</v>
      </c>
      <c r="W41" s="25">
        <v>1</v>
      </c>
      <c r="X41" s="25">
        <v>5</v>
      </c>
      <c r="Y41" s="25">
        <v>1</v>
      </c>
      <c r="Z41" s="25">
        <v>2</v>
      </c>
      <c r="AA41" s="40">
        <f t="shared" si="49"/>
        <v>1.5</v>
      </c>
      <c r="AB41" s="40">
        <f t="shared" si="50"/>
        <v>1.5</v>
      </c>
      <c r="AC41" s="40">
        <f t="shared" si="51"/>
        <v>2</v>
      </c>
      <c r="AD41" s="25"/>
      <c r="AE41" s="25"/>
      <c r="AF41" s="25"/>
      <c r="AG41" s="25"/>
      <c r="AH41" s="25"/>
      <c r="AI41" s="25"/>
      <c r="AJ41" s="40">
        <f t="shared" si="52"/>
        <v>0</v>
      </c>
      <c r="AK41" s="40">
        <f t="shared" si="53"/>
        <v>0</v>
      </c>
      <c r="AL41" s="40">
        <f t="shared" si="54"/>
        <v>0</v>
      </c>
      <c r="AM41" s="25"/>
      <c r="AN41" s="25"/>
      <c r="AO41" s="25"/>
      <c r="AP41" s="25"/>
      <c r="AQ41" s="25"/>
      <c r="AR41" s="25"/>
      <c r="AS41" s="40">
        <f t="shared" si="55"/>
        <v>0</v>
      </c>
      <c r="AT41" s="40">
        <f t="shared" si="56"/>
        <v>0</v>
      </c>
      <c r="AU41" s="40">
        <f t="shared" si="57"/>
        <v>0</v>
      </c>
      <c r="AV41" s="25"/>
      <c r="AW41" s="25"/>
      <c r="AX41" s="25"/>
      <c r="AY41" s="25"/>
      <c r="AZ41" s="25"/>
      <c r="BA41" s="25"/>
      <c r="BB41" s="40">
        <f t="shared" si="58"/>
        <v>0</v>
      </c>
      <c r="BC41" s="40">
        <f t="shared" si="59"/>
        <v>0</v>
      </c>
      <c r="BD41" s="40">
        <f t="shared" si="60"/>
        <v>0</v>
      </c>
      <c r="BE41" s="25"/>
      <c r="BF41" s="25"/>
      <c r="BG41" s="25"/>
      <c r="BH41" s="25"/>
      <c r="BI41" s="25"/>
      <c r="BJ41" s="25"/>
      <c r="BK41" s="40">
        <f t="shared" si="37"/>
        <v>0</v>
      </c>
      <c r="BL41" s="40">
        <f t="shared" si="38"/>
        <v>0</v>
      </c>
      <c r="BM41" s="40">
        <f t="shared" si="39"/>
        <v>0</v>
      </c>
      <c r="BN41" s="25"/>
      <c r="BO41" s="25"/>
      <c r="BP41" s="40">
        <f t="shared" si="40"/>
        <v>0</v>
      </c>
      <c r="BR41" s="42">
        <f t="shared" si="41"/>
        <v>5</v>
      </c>
    </row>
    <row r="42" spans="4:70" x14ac:dyDescent="0.25">
      <c r="D42">
        <v>10</v>
      </c>
      <c r="E42" s="24" t="s">
        <v>290</v>
      </c>
      <c r="F42" s="25">
        <v>2</v>
      </c>
      <c r="G42" s="25">
        <v>14</v>
      </c>
      <c r="H42" s="25">
        <v>2</v>
      </c>
      <c r="I42" s="25">
        <v>8</v>
      </c>
      <c r="J42" s="40">
        <f t="shared" si="44"/>
        <v>5</v>
      </c>
      <c r="K42" s="40">
        <f t="shared" si="45"/>
        <v>3</v>
      </c>
      <c r="L42" s="25"/>
      <c r="M42" s="25"/>
      <c r="N42" s="25"/>
      <c r="O42" s="25"/>
      <c r="P42" s="25"/>
      <c r="Q42" s="25"/>
      <c r="R42" s="40">
        <f t="shared" si="46"/>
        <v>0</v>
      </c>
      <c r="S42" s="40">
        <f t="shared" si="47"/>
        <v>0</v>
      </c>
      <c r="T42" s="40">
        <f t="shared" si="48"/>
        <v>0</v>
      </c>
      <c r="U42" s="25">
        <v>3</v>
      </c>
      <c r="V42" s="25">
        <v>21</v>
      </c>
      <c r="W42" s="25">
        <v>3</v>
      </c>
      <c r="X42" s="25">
        <v>10</v>
      </c>
      <c r="Y42" s="25">
        <v>3</v>
      </c>
      <c r="Z42" s="25">
        <v>5</v>
      </c>
      <c r="AA42" s="40">
        <f t="shared" si="49"/>
        <v>4</v>
      </c>
      <c r="AB42" s="40">
        <f t="shared" si="50"/>
        <v>2.5</v>
      </c>
      <c r="AC42" s="40">
        <f t="shared" si="51"/>
        <v>5.5</v>
      </c>
      <c r="AD42" s="25"/>
      <c r="AE42" s="25"/>
      <c r="AF42" s="25"/>
      <c r="AG42" s="25"/>
      <c r="AH42" s="25"/>
      <c r="AI42" s="25"/>
      <c r="AJ42" s="40">
        <f t="shared" si="52"/>
        <v>0</v>
      </c>
      <c r="AK42" s="40">
        <f t="shared" si="53"/>
        <v>0</v>
      </c>
      <c r="AL42" s="40">
        <f t="shared" si="54"/>
        <v>0</v>
      </c>
      <c r="AM42" s="25"/>
      <c r="AN42" s="25"/>
      <c r="AO42" s="25"/>
      <c r="AP42" s="25"/>
      <c r="AQ42" s="25"/>
      <c r="AR42" s="25"/>
      <c r="AS42" s="40">
        <f t="shared" si="55"/>
        <v>0</v>
      </c>
      <c r="AT42" s="40">
        <f t="shared" si="56"/>
        <v>0</v>
      </c>
      <c r="AU42" s="40">
        <f t="shared" si="57"/>
        <v>0</v>
      </c>
      <c r="AV42" s="25"/>
      <c r="AW42" s="25"/>
      <c r="AX42" s="25"/>
      <c r="AY42" s="25"/>
      <c r="AZ42" s="25"/>
      <c r="BA42" s="25"/>
      <c r="BB42" s="40">
        <f t="shared" si="58"/>
        <v>0</v>
      </c>
      <c r="BC42" s="40">
        <f t="shared" si="59"/>
        <v>0</v>
      </c>
      <c r="BD42" s="40">
        <f t="shared" si="60"/>
        <v>0</v>
      </c>
      <c r="BE42" s="25"/>
      <c r="BF42" s="25"/>
      <c r="BG42" s="25"/>
      <c r="BH42" s="25"/>
      <c r="BI42" s="25"/>
      <c r="BJ42" s="25"/>
      <c r="BK42" s="40">
        <f t="shared" si="37"/>
        <v>0</v>
      </c>
      <c r="BL42" s="40">
        <f t="shared" si="38"/>
        <v>0</v>
      </c>
      <c r="BM42" s="40">
        <f t="shared" si="39"/>
        <v>0</v>
      </c>
      <c r="BN42" s="25"/>
      <c r="BO42" s="25"/>
      <c r="BP42" s="40">
        <f t="shared" si="40"/>
        <v>0</v>
      </c>
      <c r="BR42" s="42">
        <f t="shared" si="41"/>
        <v>20</v>
      </c>
    </row>
    <row r="43" spans="4:70" x14ac:dyDescent="0.25">
      <c r="D43">
        <v>0</v>
      </c>
      <c r="E43" s="24" t="s">
        <v>291</v>
      </c>
      <c r="F43" s="25"/>
      <c r="G43" s="25"/>
      <c r="H43" s="25"/>
      <c r="I43" s="25"/>
      <c r="J43" s="40">
        <f t="shared" si="44"/>
        <v>0</v>
      </c>
      <c r="K43" s="40">
        <f t="shared" si="45"/>
        <v>0</v>
      </c>
      <c r="L43" s="25"/>
      <c r="M43" s="25"/>
      <c r="N43" s="25"/>
      <c r="O43" s="25"/>
      <c r="P43" s="25"/>
      <c r="Q43" s="25"/>
      <c r="R43" s="40">
        <f t="shared" si="46"/>
        <v>0</v>
      </c>
      <c r="S43" s="40">
        <f t="shared" si="47"/>
        <v>0</v>
      </c>
      <c r="T43" s="40">
        <f t="shared" si="48"/>
        <v>0</v>
      </c>
      <c r="U43" s="25"/>
      <c r="V43" s="25"/>
      <c r="W43" s="25"/>
      <c r="X43" s="25"/>
      <c r="Y43" s="25"/>
      <c r="Z43" s="25"/>
      <c r="AA43" s="40">
        <f t="shared" si="49"/>
        <v>0</v>
      </c>
      <c r="AB43" s="40">
        <f t="shared" si="50"/>
        <v>0</v>
      </c>
      <c r="AC43" s="40">
        <f t="shared" si="51"/>
        <v>0</v>
      </c>
      <c r="AD43" s="25"/>
      <c r="AE43" s="25"/>
      <c r="AF43" s="25"/>
      <c r="AG43" s="25"/>
      <c r="AH43" s="25"/>
      <c r="AI43" s="25"/>
      <c r="AJ43" s="40">
        <f t="shared" si="52"/>
        <v>0</v>
      </c>
      <c r="AK43" s="40">
        <f t="shared" si="53"/>
        <v>0</v>
      </c>
      <c r="AL43" s="40">
        <f t="shared" si="54"/>
        <v>0</v>
      </c>
      <c r="AM43" s="25">
        <v>1</v>
      </c>
      <c r="AN43" s="25">
        <v>5</v>
      </c>
      <c r="AO43" s="25">
        <v>1</v>
      </c>
      <c r="AP43" s="25">
        <v>3</v>
      </c>
      <c r="AQ43" s="25">
        <v>1</v>
      </c>
      <c r="AR43" s="25">
        <v>2</v>
      </c>
      <c r="AS43" s="40">
        <f t="shared" si="55"/>
        <v>1.5</v>
      </c>
      <c r="AT43" s="40">
        <f t="shared" si="56"/>
        <v>0.5</v>
      </c>
      <c r="AU43" s="40">
        <f t="shared" si="57"/>
        <v>1</v>
      </c>
      <c r="AV43" s="25"/>
      <c r="AW43" s="25"/>
      <c r="AX43" s="25"/>
      <c r="AY43" s="25"/>
      <c r="AZ43" s="25"/>
      <c r="BA43" s="25"/>
      <c r="BB43" s="40">
        <f t="shared" si="58"/>
        <v>0</v>
      </c>
      <c r="BC43" s="40">
        <f t="shared" si="59"/>
        <v>0</v>
      </c>
      <c r="BD43" s="40">
        <f t="shared" si="60"/>
        <v>0</v>
      </c>
      <c r="BE43" s="25"/>
      <c r="BF43" s="25"/>
      <c r="BG43" s="25"/>
      <c r="BH43" s="25"/>
      <c r="BI43" s="25"/>
      <c r="BJ43" s="25"/>
      <c r="BK43" s="40">
        <f t="shared" si="37"/>
        <v>0</v>
      </c>
      <c r="BL43" s="40">
        <f t="shared" si="38"/>
        <v>0</v>
      </c>
      <c r="BM43" s="40">
        <f t="shared" si="39"/>
        <v>0</v>
      </c>
      <c r="BN43" s="25"/>
      <c r="BO43" s="25"/>
      <c r="BP43" s="40">
        <f t="shared" si="40"/>
        <v>0</v>
      </c>
      <c r="BR43" s="42">
        <f t="shared" si="41"/>
        <v>3</v>
      </c>
    </row>
  </sheetData>
  <mergeCells count="63">
    <mergeCell ref="BK2:BM2"/>
    <mergeCell ref="BN7:BN8"/>
    <mergeCell ref="BO7:BO8"/>
    <mergeCell ref="BG7:BG8"/>
    <mergeCell ref="BH7:BH8"/>
    <mergeCell ref="BI7:BI8"/>
    <mergeCell ref="BE7:BE8"/>
    <mergeCell ref="BF7:BF8"/>
    <mergeCell ref="AJ2:AL2"/>
    <mergeCell ref="AS2:AU2"/>
    <mergeCell ref="BB2:BD2"/>
    <mergeCell ref="AZ7:AZ8"/>
    <mergeCell ref="J2:K2"/>
    <mergeCell ref="R2:T2"/>
    <mergeCell ref="AA2:AC2"/>
    <mergeCell ref="AQ7:AQ8"/>
    <mergeCell ref="U7:U8"/>
    <mergeCell ref="V7:V8"/>
    <mergeCell ref="X7:X8"/>
    <mergeCell ref="Y7:Y8"/>
    <mergeCell ref="A5:B5"/>
    <mergeCell ref="A6:B6"/>
    <mergeCell ref="A7:B7"/>
    <mergeCell ref="F7:F8"/>
    <mergeCell ref="G7:G8"/>
    <mergeCell ref="R9:T9"/>
    <mergeCell ref="AV7:AV8"/>
    <mergeCell ref="AW7:AW8"/>
    <mergeCell ref="AX7:AX8"/>
    <mergeCell ref="AY7:AY8"/>
    <mergeCell ref="AH7:AH8"/>
    <mergeCell ref="AM7:AM8"/>
    <mergeCell ref="AN7:AN8"/>
    <mergeCell ref="AO7:AO8"/>
    <mergeCell ref="AP7:AP8"/>
    <mergeCell ref="AS9:AU9"/>
    <mergeCell ref="AF7:AF8"/>
    <mergeCell ref="AG7:AG8"/>
    <mergeCell ref="W7:W8"/>
    <mergeCell ref="AD7:AD8"/>
    <mergeCell ref="AE7:AE8"/>
    <mergeCell ref="A8:B8"/>
    <mergeCell ref="A9:B9"/>
    <mergeCell ref="F9:I9"/>
    <mergeCell ref="J9:K9"/>
    <mergeCell ref="L9:Q9"/>
    <mergeCell ref="N7:N8"/>
    <mergeCell ref="O7:O8"/>
    <mergeCell ref="P7:P8"/>
    <mergeCell ref="H7:H8"/>
    <mergeCell ref="I7:I8"/>
    <mergeCell ref="L7:L8"/>
    <mergeCell ref="M7:M8"/>
    <mergeCell ref="U9:X9"/>
    <mergeCell ref="AB9:AC9"/>
    <mergeCell ref="AD9:AI9"/>
    <mergeCell ref="AJ9:AL9"/>
    <mergeCell ref="AM9:AR9"/>
    <mergeCell ref="AV9:BA9"/>
    <mergeCell ref="BB9:BD9"/>
    <mergeCell ref="BN9:BO9"/>
    <mergeCell ref="BK9:BM9"/>
    <mergeCell ref="BE9:BJ9"/>
  </mergeCells>
  <pageMargins left="0.7" right="0.7" top="0.75" bottom="0.75" header="0.3" footer="0.3"/>
  <pageSetup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4"/>
  <sheetViews>
    <sheetView zoomScaleNormal="100" workbookViewId="0">
      <selection activeCell="B33" sqref="B33"/>
    </sheetView>
  </sheetViews>
  <sheetFormatPr defaultRowHeight="15" x14ac:dyDescent="0.25"/>
  <cols>
    <col min="4" max="4" width="5.7109375" customWidth="1"/>
    <col min="5" max="5" width="6.42578125" customWidth="1"/>
    <col min="6" max="6" width="5.7109375" customWidth="1"/>
    <col min="7" max="7" width="6" customWidth="1"/>
    <col min="8" max="8" width="5.42578125" customWidth="1"/>
    <col min="9" max="9" width="6.28515625" customWidth="1"/>
    <col min="10" max="10" width="7.7109375" customWidth="1"/>
    <col min="11" max="11" width="7.42578125" customWidth="1"/>
    <col min="12" max="12" width="5.5703125" customWidth="1"/>
    <col min="13" max="13" width="6.28515625" customWidth="1"/>
    <col min="14" max="14" width="6" customWidth="1"/>
    <col min="15" max="15" width="6.140625" customWidth="1"/>
    <col min="16" max="16" width="7.140625" customWidth="1"/>
    <col min="17" max="17" width="4.7109375" customWidth="1"/>
    <col min="18" max="20" width="7.7109375" bestFit="1" customWidth="1"/>
    <col min="21" max="21" width="5.5703125" customWidth="1"/>
    <col min="22" max="22" width="6.28515625" customWidth="1"/>
    <col min="23" max="23" width="5.5703125" customWidth="1"/>
    <col min="24" max="24" width="6.140625" customWidth="1"/>
    <col min="25" max="25" width="7.140625" customWidth="1"/>
    <col min="26" max="26" width="4.7109375" customWidth="1"/>
    <col min="27" max="28" width="7.7109375" bestFit="1" customWidth="1"/>
    <col min="29" max="29" width="7.5703125" customWidth="1"/>
    <col min="30" max="30" width="5.5703125" customWidth="1"/>
    <col min="31" max="32" width="6.28515625" customWidth="1"/>
    <col min="33" max="33" width="6.140625" customWidth="1"/>
    <col min="34" max="34" width="7.28515625" customWidth="1"/>
    <col min="35" max="35" width="5.140625" customWidth="1"/>
    <col min="36" max="36" width="7.7109375" bestFit="1" customWidth="1"/>
    <col min="37" max="37" width="7.5703125" customWidth="1"/>
    <col min="38" max="38" width="7.42578125" customWidth="1"/>
    <col min="39" max="39" width="5.7109375" customWidth="1"/>
    <col min="40" max="40" width="6.140625" customWidth="1"/>
    <col min="41" max="41" width="5.7109375" customWidth="1"/>
    <col min="42" max="42" width="6.140625" customWidth="1"/>
    <col min="43" max="43" width="5.7109375" customWidth="1"/>
    <col min="44" max="44" width="5" customWidth="1"/>
    <col min="45" max="47" width="7.7109375" bestFit="1" customWidth="1"/>
    <col min="48" max="48" width="5.7109375" customWidth="1"/>
    <col min="49" max="49" width="6.140625" customWidth="1"/>
    <col min="50" max="50" width="5.7109375" customWidth="1"/>
    <col min="51" max="51" width="6.140625" customWidth="1"/>
    <col min="52" max="52" width="5.7109375" customWidth="1"/>
    <col min="53" max="53" width="5" customWidth="1"/>
    <col min="54" max="56" width="7.7109375" bestFit="1" customWidth="1"/>
    <col min="57" max="57" width="5.7109375" customWidth="1"/>
    <col min="58" max="58" width="6.140625" customWidth="1"/>
    <col min="59" max="59" width="5.7109375" customWidth="1"/>
    <col min="60" max="60" width="6.140625" customWidth="1"/>
    <col min="61" max="61" width="5.7109375" customWidth="1"/>
    <col min="62" max="62" width="5" customWidth="1"/>
    <col min="63" max="65" width="7.7109375" bestFit="1" customWidth="1"/>
    <col min="66" max="66" width="5.7109375" customWidth="1"/>
    <col min="67" max="67" width="6.140625" customWidth="1"/>
    <col min="68" max="68" width="5.7109375" customWidth="1"/>
    <col min="69" max="69" width="6.140625" customWidth="1"/>
    <col min="70" max="70" width="5.7109375" customWidth="1"/>
    <col min="71" max="71" width="5" customWidth="1"/>
    <col min="72" max="74" width="7.7109375" bestFit="1" customWidth="1"/>
    <col min="75" max="75" width="5.7109375" customWidth="1"/>
    <col min="76" max="76" width="6.140625" customWidth="1"/>
    <col min="77" max="77" width="5.7109375" customWidth="1"/>
    <col min="78" max="78" width="6.140625" customWidth="1"/>
    <col min="79" max="79" width="5.7109375" customWidth="1"/>
    <col min="80" max="80" width="5" customWidth="1"/>
    <col min="81" max="83" width="7.7109375" bestFit="1" customWidth="1"/>
    <col min="84" max="84" width="5.7109375" customWidth="1"/>
    <col min="85" max="85" width="6.140625" customWidth="1"/>
    <col min="86" max="86" width="5.7109375" customWidth="1"/>
    <col min="87" max="87" width="6.140625" customWidth="1"/>
    <col min="88" max="88" width="5.7109375" customWidth="1"/>
    <col min="89" max="89" width="5" customWidth="1"/>
    <col min="90" max="92" width="7.7109375" bestFit="1" customWidth="1"/>
    <col min="94" max="94" width="10.140625" style="35" bestFit="1" customWidth="1"/>
  </cols>
  <sheetData>
    <row r="1" spans="1:95" x14ac:dyDescent="0.25">
      <c r="A1" t="s">
        <v>55</v>
      </c>
    </row>
    <row r="2" spans="1:95" x14ac:dyDescent="0.25">
      <c r="J2" s="61" t="s">
        <v>53</v>
      </c>
      <c r="K2" s="61"/>
      <c r="R2" s="61" t="str">
        <f>R9</f>
        <v>Trembling Aspen</v>
      </c>
      <c r="S2" s="61"/>
      <c r="T2" s="61"/>
      <c r="AA2" s="58" t="str">
        <f>+U9</f>
        <v>Red Oak</v>
      </c>
      <c r="AB2" s="58"/>
      <c r="AC2" s="58"/>
      <c r="AJ2" s="61" t="str">
        <f>AJ9</f>
        <v>Red Maple</v>
      </c>
      <c r="AK2" s="61"/>
      <c r="AL2" s="61"/>
      <c r="AS2" s="61" t="str">
        <f>AS9</f>
        <v>White Oak</v>
      </c>
      <c r="AT2" s="61"/>
      <c r="AU2" s="61"/>
      <c r="BB2" s="61" t="str">
        <f>BB9</f>
        <v>Black Oak</v>
      </c>
      <c r="BC2" s="61"/>
      <c r="BD2" s="61"/>
      <c r="BK2" s="61" t="str">
        <f>BK9</f>
        <v>Scotch Pine</v>
      </c>
      <c r="BL2" s="61"/>
      <c r="BM2" s="61"/>
      <c r="BT2" s="61" t="str">
        <f>BT9</f>
        <v>White Pine</v>
      </c>
      <c r="BU2" s="61"/>
      <c r="BV2" s="61"/>
      <c r="CC2" s="61" t="str">
        <f>CC9</f>
        <v>Red pine</v>
      </c>
      <c r="CD2" s="61"/>
      <c r="CE2" s="61"/>
      <c r="CL2" s="61" t="str">
        <f>CL9</f>
        <v>Black Cherry</v>
      </c>
      <c r="CM2" s="61"/>
      <c r="CN2" s="61"/>
    </row>
    <row r="3" spans="1:95" x14ac:dyDescent="0.25">
      <c r="I3" s="34" t="s">
        <v>5</v>
      </c>
      <c r="J3">
        <f>SUM(J11:J34)</f>
        <v>6.5</v>
      </c>
      <c r="K3">
        <f>SUM(K11:K34)</f>
        <v>32</v>
      </c>
      <c r="R3">
        <f t="shared" ref="R3:T3" si="0">SUM(R11:R34)</f>
        <v>0</v>
      </c>
      <c r="S3">
        <f t="shared" si="0"/>
        <v>71.5</v>
      </c>
      <c r="T3">
        <f t="shared" si="0"/>
        <v>52.5</v>
      </c>
      <c r="AA3">
        <f t="shared" ref="AA3:AC3" si="1">SUM(AA11:AA34)</f>
        <v>20</v>
      </c>
      <c r="AB3">
        <f t="shared" si="1"/>
        <v>11.5</v>
      </c>
      <c r="AC3">
        <f t="shared" si="1"/>
        <v>20.5</v>
      </c>
      <c r="AJ3">
        <f t="shared" ref="AJ3:AL3" si="2">SUM(AJ11:AJ34)</f>
        <v>11</v>
      </c>
      <c r="AK3">
        <f t="shared" si="2"/>
        <v>14.5</v>
      </c>
      <c r="AL3">
        <f t="shared" si="2"/>
        <v>50</v>
      </c>
      <c r="AS3">
        <f t="shared" ref="AS3:AU3" si="3">SUM(AS11:AS34)</f>
        <v>23</v>
      </c>
      <c r="AT3">
        <f t="shared" si="3"/>
        <v>9.5</v>
      </c>
      <c r="AU3">
        <f t="shared" si="3"/>
        <v>33</v>
      </c>
      <c r="BB3">
        <f t="shared" ref="BB3:BD3" si="4">SUM(BB11:BB34)</f>
        <v>2.5</v>
      </c>
      <c r="BC3">
        <f t="shared" si="4"/>
        <v>12.5</v>
      </c>
      <c r="BD3">
        <f t="shared" si="4"/>
        <v>21</v>
      </c>
      <c r="BK3">
        <f t="shared" ref="BK3:BM3" si="5">SUM(BK11:BK34)</f>
        <v>18</v>
      </c>
      <c r="BL3">
        <f t="shared" si="5"/>
        <v>27</v>
      </c>
      <c r="BM3">
        <f t="shared" si="5"/>
        <v>30</v>
      </c>
      <c r="BT3">
        <f t="shared" ref="BT3:BV3" si="6">SUM(BT11:BT34)</f>
        <v>0</v>
      </c>
      <c r="BU3">
        <f t="shared" si="6"/>
        <v>2.5</v>
      </c>
      <c r="BV3">
        <f t="shared" si="6"/>
        <v>1</v>
      </c>
      <c r="CC3">
        <f t="shared" ref="CC3:CE3" si="7">SUM(CC11:CC34)</f>
        <v>2.5</v>
      </c>
      <c r="CD3">
        <f t="shared" si="7"/>
        <v>37.5</v>
      </c>
      <c r="CE3">
        <f t="shared" si="7"/>
        <v>18</v>
      </c>
      <c r="CL3">
        <f>SUM(CL11:CL34)</f>
        <v>2</v>
      </c>
      <c r="CM3">
        <f t="shared" ref="CM3" si="8">SUM(CM11:CM34)</f>
        <v>0.5</v>
      </c>
      <c r="CN3">
        <f>SUM(CN11:CN34)</f>
        <v>1.5</v>
      </c>
    </row>
    <row r="4" spans="1:95" ht="15" customHeight="1" x14ac:dyDescent="0.25">
      <c r="C4" t="s">
        <v>15</v>
      </c>
      <c r="I4" s="34" t="s">
        <v>23</v>
      </c>
      <c r="J4" s="33">
        <f>J3/$D$7</f>
        <v>0.27083333333333331</v>
      </c>
      <c r="K4" s="33">
        <f>K3/$D$7</f>
        <v>1.3333333333333333</v>
      </c>
      <c r="L4" s="33"/>
      <c r="M4" s="33"/>
      <c r="N4" s="33"/>
      <c r="O4" s="33"/>
      <c r="P4" s="33"/>
      <c r="Q4" s="33"/>
      <c r="R4" s="33">
        <f t="shared" ref="R4:S4" si="9">R3/$D$7</f>
        <v>0</v>
      </c>
      <c r="S4" s="33">
        <f t="shared" si="9"/>
        <v>2.9791666666666665</v>
      </c>
      <c r="T4" s="33">
        <f>T3/$D$7</f>
        <v>2.1875</v>
      </c>
      <c r="U4" s="33"/>
      <c r="V4" s="33"/>
      <c r="W4" s="33"/>
      <c r="X4" s="33"/>
      <c r="Y4" s="33"/>
      <c r="Z4" s="33"/>
      <c r="AA4" s="33">
        <f t="shared" ref="AA4:AC4" si="10">AA3/$D$7</f>
        <v>0.83333333333333337</v>
      </c>
      <c r="AB4" s="33">
        <f t="shared" si="10"/>
        <v>0.47916666666666669</v>
      </c>
      <c r="AC4" s="33">
        <f t="shared" si="10"/>
        <v>0.85416666666666663</v>
      </c>
      <c r="AD4" s="33"/>
      <c r="AE4" s="33"/>
      <c r="AF4" s="33"/>
      <c r="AG4" s="33"/>
      <c r="AH4" s="33"/>
      <c r="AI4" s="33"/>
      <c r="AJ4" s="33">
        <f>AJ3/$D$7</f>
        <v>0.45833333333333331</v>
      </c>
      <c r="AK4" s="33">
        <f t="shared" ref="AK4:AL4" si="11">AK3/$D$7</f>
        <v>0.60416666666666663</v>
      </c>
      <c r="AL4" s="33">
        <f t="shared" si="11"/>
        <v>2.0833333333333335</v>
      </c>
      <c r="AM4" s="33"/>
      <c r="AN4" s="33"/>
      <c r="AO4" s="33"/>
      <c r="AP4" s="33"/>
      <c r="AQ4" s="33"/>
      <c r="AR4" s="33"/>
      <c r="AS4" s="33">
        <f t="shared" ref="AS4:AU4" si="12">AS3/$D$7</f>
        <v>0.95833333333333337</v>
      </c>
      <c r="AT4" s="33">
        <f t="shared" si="12"/>
        <v>0.39583333333333331</v>
      </c>
      <c r="AU4" s="33">
        <f t="shared" si="12"/>
        <v>1.375</v>
      </c>
      <c r="AV4" s="33"/>
      <c r="AW4" s="33"/>
      <c r="AX4" s="33"/>
      <c r="AY4" s="33"/>
      <c r="AZ4" s="33"/>
      <c r="BA4" s="33"/>
      <c r="BB4" s="33">
        <f t="shared" ref="BB4:BD4" si="13">BB3/$D$7</f>
        <v>0.10416666666666667</v>
      </c>
      <c r="BC4" s="33">
        <f t="shared" si="13"/>
        <v>0.52083333333333337</v>
      </c>
      <c r="BD4" s="33">
        <f t="shared" si="13"/>
        <v>0.875</v>
      </c>
      <c r="BE4" s="33"/>
      <c r="BF4" s="33"/>
      <c r="BG4" s="33"/>
      <c r="BH4" s="33"/>
      <c r="BI4" s="33"/>
      <c r="BJ4" s="33"/>
      <c r="BK4" s="33">
        <f t="shared" ref="BK4:BM4" si="14">BK3/$D$7</f>
        <v>0.75</v>
      </c>
      <c r="BL4" s="33">
        <f t="shared" si="14"/>
        <v>1.125</v>
      </c>
      <c r="BM4" s="33">
        <f t="shared" si="14"/>
        <v>1.25</v>
      </c>
      <c r="BN4" s="33"/>
      <c r="BO4" s="33"/>
      <c r="BP4" s="33"/>
      <c r="BQ4" s="33"/>
      <c r="BR4" s="33"/>
      <c r="BS4" s="33"/>
      <c r="BT4" s="33">
        <f t="shared" ref="BT4:BV4" si="15">BT3/$D$7</f>
        <v>0</v>
      </c>
      <c r="BU4" s="33">
        <f t="shared" si="15"/>
        <v>0.10416666666666667</v>
      </c>
      <c r="BV4" s="33">
        <f t="shared" si="15"/>
        <v>4.1666666666666664E-2</v>
      </c>
      <c r="BW4" s="33"/>
      <c r="BX4" s="33"/>
      <c r="BY4" s="33"/>
      <c r="BZ4" s="33"/>
      <c r="CA4" s="33"/>
      <c r="CB4" s="33"/>
      <c r="CC4" s="33">
        <f t="shared" ref="CC4:CE4" si="16">CC3/$D$7</f>
        <v>0.10416666666666667</v>
      </c>
      <c r="CD4" s="33">
        <f t="shared" si="16"/>
        <v>1.5625</v>
      </c>
      <c r="CE4" s="33">
        <f t="shared" si="16"/>
        <v>0.75</v>
      </c>
      <c r="CF4" s="33"/>
      <c r="CG4" s="33"/>
      <c r="CH4" s="33"/>
      <c r="CI4" s="33"/>
      <c r="CJ4" s="33"/>
      <c r="CK4" s="33"/>
      <c r="CL4" s="33">
        <f t="shared" ref="CL4:CN4" si="17">CL3/$D$7</f>
        <v>8.3333333333333329E-2</v>
      </c>
      <c r="CM4" s="33">
        <f t="shared" si="17"/>
        <v>2.0833333333333332E-2</v>
      </c>
      <c r="CN4" s="33">
        <f t="shared" si="17"/>
        <v>6.25E-2</v>
      </c>
    </row>
    <row r="5" spans="1:95" ht="15" customHeight="1" x14ac:dyDescent="0.25">
      <c r="A5" s="58" t="s">
        <v>24</v>
      </c>
      <c r="B5" s="58"/>
      <c r="C5" s="33">
        <f>J5+K5+R5+S5+T5+AA5+AB5+AC5+AJ5+AK5+AL5+AS5+AT5+AU5+BB5+BC5+BD5+BK5+BL5+BM5+BT5+BU5+BV5+CC5+CD5+CE5+CL5+CM5+CN5</f>
        <v>642.83333333333337</v>
      </c>
      <c r="I5" s="34" t="s">
        <v>24</v>
      </c>
      <c r="J5" s="33">
        <f>J4*$D$8</f>
        <v>7.8541666666666661</v>
      </c>
      <c r="K5" s="33">
        <f>K4*$D$8</f>
        <v>38.666666666666664</v>
      </c>
      <c r="L5" s="33"/>
      <c r="M5" s="33"/>
      <c r="N5" s="33"/>
      <c r="O5" s="33"/>
      <c r="P5" s="33"/>
      <c r="Q5" s="33"/>
      <c r="R5" s="33">
        <f t="shared" ref="R5:T5" si="18">R4*$D$8</f>
        <v>0</v>
      </c>
      <c r="S5" s="33">
        <f t="shared" si="18"/>
        <v>86.395833333333329</v>
      </c>
      <c r="T5" s="33">
        <f t="shared" si="18"/>
        <v>63.4375</v>
      </c>
      <c r="U5" s="33"/>
      <c r="V5" s="33"/>
      <c r="W5" s="33"/>
      <c r="X5" s="33"/>
      <c r="Y5" s="33"/>
      <c r="Z5" s="33"/>
      <c r="AA5" s="33">
        <f t="shared" ref="AA5" si="19">AA4*$D$8</f>
        <v>24.166666666666668</v>
      </c>
      <c r="AB5" s="33">
        <f>AB4*$D$8</f>
        <v>13.895833333333334</v>
      </c>
      <c r="AC5" s="33">
        <f t="shared" ref="AC5" si="20">AC4*$D$8</f>
        <v>24.770833333333332</v>
      </c>
      <c r="AD5" s="33"/>
      <c r="AE5" s="33"/>
      <c r="AF5" s="33"/>
      <c r="AG5" s="33"/>
      <c r="AH5" s="33"/>
      <c r="AI5" s="33"/>
      <c r="AJ5" s="33">
        <f t="shared" ref="AJ5:AL5" si="21">AJ4*$D$8</f>
        <v>13.291666666666666</v>
      </c>
      <c r="AK5" s="33">
        <f t="shared" si="21"/>
        <v>17.520833333333332</v>
      </c>
      <c r="AL5" s="33">
        <f t="shared" si="21"/>
        <v>60.416666666666671</v>
      </c>
      <c r="AM5" s="33"/>
      <c r="AN5" s="33"/>
      <c r="AO5" s="33"/>
      <c r="AP5" s="33"/>
      <c r="AQ5" s="33"/>
      <c r="AR5" s="33"/>
      <c r="AS5" s="33">
        <f t="shared" ref="AS5:AU5" si="22">AS4*$D$8</f>
        <v>27.791666666666668</v>
      </c>
      <c r="AT5" s="33">
        <f t="shared" si="22"/>
        <v>11.479166666666666</v>
      </c>
      <c r="AU5" s="33">
        <f t="shared" si="22"/>
        <v>39.875</v>
      </c>
      <c r="AV5" s="33"/>
      <c r="AW5" s="33"/>
      <c r="AX5" s="33"/>
      <c r="AY5" s="33"/>
      <c r="AZ5" s="33"/>
      <c r="BA5" s="33"/>
      <c r="BB5" s="33">
        <f t="shared" ref="BB5:BD5" si="23">BB4*$D$8</f>
        <v>3.0208333333333335</v>
      </c>
      <c r="BC5" s="33">
        <f t="shared" si="23"/>
        <v>15.104166666666668</v>
      </c>
      <c r="BD5" s="33">
        <f t="shared" si="23"/>
        <v>25.375</v>
      </c>
      <c r="BE5" s="33"/>
      <c r="BF5" s="33"/>
      <c r="BG5" s="33"/>
      <c r="BH5" s="33"/>
      <c r="BI5" s="33"/>
      <c r="BJ5" s="33"/>
      <c r="BK5" s="33">
        <f t="shared" ref="BK5:BM5" si="24">BK4*$D$8</f>
        <v>21.75</v>
      </c>
      <c r="BL5" s="33">
        <f t="shared" si="24"/>
        <v>32.625</v>
      </c>
      <c r="BM5" s="33">
        <f t="shared" si="24"/>
        <v>36.25</v>
      </c>
      <c r="BN5" s="33"/>
      <c r="BO5" s="33"/>
      <c r="BP5" s="33"/>
      <c r="BQ5" s="33"/>
      <c r="BR5" s="33"/>
      <c r="BS5" s="33"/>
      <c r="BT5" s="33">
        <f t="shared" ref="BT5:BV5" si="25">BT4*$D$8</f>
        <v>0</v>
      </c>
      <c r="BU5" s="33">
        <f t="shared" si="25"/>
        <v>3.0208333333333335</v>
      </c>
      <c r="BV5" s="33">
        <f t="shared" si="25"/>
        <v>1.2083333333333333</v>
      </c>
      <c r="BW5" s="33"/>
      <c r="BX5" s="33"/>
      <c r="BY5" s="33"/>
      <c r="BZ5" s="33"/>
      <c r="CA5" s="33"/>
      <c r="CB5" s="33"/>
      <c r="CC5" s="33">
        <f t="shared" ref="CC5:CE5" si="26">CC4*$D$8</f>
        <v>3.0208333333333335</v>
      </c>
      <c r="CD5" s="33">
        <f t="shared" si="26"/>
        <v>45.3125</v>
      </c>
      <c r="CE5" s="33">
        <f t="shared" si="26"/>
        <v>21.75</v>
      </c>
      <c r="CF5" s="33"/>
      <c r="CG5" s="33"/>
      <c r="CH5" s="33"/>
      <c r="CI5" s="33"/>
      <c r="CJ5" s="33"/>
      <c r="CK5" s="33"/>
      <c r="CL5" s="33">
        <f t="shared" ref="CL5:CN5" si="27">CL4*$D$8</f>
        <v>2.4166666666666665</v>
      </c>
      <c r="CM5" s="33">
        <f t="shared" si="27"/>
        <v>0.60416666666666663</v>
      </c>
      <c r="CN5" s="33">
        <f t="shared" si="27"/>
        <v>1.8125</v>
      </c>
    </row>
    <row r="6" spans="1:95" x14ac:dyDescent="0.25">
      <c r="A6" s="60" t="s">
        <v>28</v>
      </c>
      <c r="B6" s="60"/>
      <c r="C6">
        <f>C5/D8</f>
        <v>22.166666666666668</v>
      </c>
    </row>
    <row r="7" spans="1:95" ht="15" customHeight="1" x14ac:dyDescent="0.25">
      <c r="A7" s="61" t="s">
        <v>25</v>
      </c>
      <c r="B7" s="61"/>
      <c r="D7" s="25">
        <v>24</v>
      </c>
      <c r="F7" s="59" t="s">
        <v>29</v>
      </c>
      <c r="G7" s="59" t="s">
        <v>30</v>
      </c>
      <c r="H7" s="59" t="s">
        <v>31</v>
      </c>
      <c r="I7" s="59" t="s">
        <v>32</v>
      </c>
      <c r="L7" s="59" t="s">
        <v>29</v>
      </c>
      <c r="M7" s="59" t="s">
        <v>30</v>
      </c>
      <c r="N7" s="59" t="s">
        <v>31</v>
      </c>
      <c r="O7" s="59" t="s">
        <v>32</v>
      </c>
      <c r="P7" s="59" t="s">
        <v>33</v>
      </c>
      <c r="U7" s="59" t="s">
        <v>29</v>
      </c>
      <c r="V7" s="59" t="s">
        <v>30</v>
      </c>
      <c r="W7" s="59" t="s">
        <v>31</v>
      </c>
      <c r="X7" s="59" t="s">
        <v>32</v>
      </c>
      <c r="Y7" s="59" t="s">
        <v>33</v>
      </c>
      <c r="AD7" s="59" t="s">
        <v>29</v>
      </c>
      <c r="AE7" s="59" t="s">
        <v>30</v>
      </c>
      <c r="AF7" s="59" t="s">
        <v>31</v>
      </c>
      <c r="AG7" s="59" t="s">
        <v>32</v>
      </c>
      <c r="AH7" s="59" t="s">
        <v>33</v>
      </c>
      <c r="AM7" s="59" t="s">
        <v>29</v>
      </c>
      <c r="AN7" s="59" t="s">
        <v>30</v>
      </c>
      <c r="AO7" s="59" t="s">
        <v>31</v>
      </c>
      <c r="AP7" s="59" t="s">
        <v>32</v>
      </c>
      <c r="AQ7" s="59" t="s">
        <v>33</v>
      </c>
      <c r="AV7" s="59" t="s">
        <v>29</v>
      </c>
      <c r="AW7" s="59" t="s">
        <v>30</v>
      </c>
      <c r="AX7" s="59" t="s">
        <v>31</v>
      </c>
      <c r="AY7" s="59" t="s">
        <v>32</v>
      </c>
      <c r="AZ7" s="59" t="s">
        <v>33</v>
      </c>
      <c r="BE7" s="59" t="s">
        <v>29</v>
      </c>
      <c r="BF7" s="59" t="s">
        <v>30</v>
      </c>
      <c r="BG7" s="59" t="s">
        <v>31</v>
      </c>
      <c r="BH7" s="59" t="s">
        <v>32</v>
      </c>
      <c r="BI7" s="59" t="s">
        <v>33</v>
      </c>
      <c r="BN7" s="59" t="s">
        <v>29</v>
      </c>
      <c r="BO7" s="59" t="s">
        <v>30</v>
      </c>
      <c r="BP7" s="59" t="s">
        <v>31</v>
      </c>
      <c r="BQ7" s="59" t="s">
        <v>32</v>
      </c>
      <c r="BR7" s="59" t="s">
        <v>33</v>
      </c>
      <c r="BW7" s="59" t="s">
        <v>29</v>
      </c>
      <c r="BX7" s="59" t="s">
        <v>30</v>
      </c>
      <c r="BY7" s="59" t="s">
        <v>31</v>
      </c>
      <c r="BZ7" s="59" t="s">
        <v>32</v>
      </c>
      <c r="CA7" s="59" t="s">
        <v>33</v>
      </c>
      <c r="CF7" s="59" t="s">
        <v>29</v>
      </c>
      <c r="CG7" s="59" t="s">
        <v>30</v>
      </c>
      <c r="CH7" s="59" t="s">
        <v>31</v>
      </c>
      <c r="CI7" s="59" t="s">
        <v>32</v>
      </c>
      <c r="CJ7" s="59" t="s">
        <v>33</v>
      </c>
    </row>
    <row r="8" spans="1:95" x14ac:dyDescent="0.25">
      <c r="A8" s="61" t="s">
        <v>26</v>
      </c>
      <c r="B8" s="61"/>
      <c r="D8" s="25">
        <v>29</v>
      </c>
      <c r="E8" s="13"/>
      <c r="F8" s="60"/>
      <c r="G8" s="60"/>
      <c r="H8" s="60"/>
      <c r="I8" s="60"/>
      <c r="J8" s="20"/>
      <c r="K8" s="20"/>
      <c r="L8" s="60"/>
      <c r="M8" s="60"/>
      <c r="N8" s="60"/>
      <c r="O8" s="60"/>
      <c r="P8" s="60"/>
      <c r="Q8" t="s">
        <v>6</v>
      </c>
      <c r="R8" s="20"/>
      <c r="S8" s="20"/>
      <c r="T8" s="20"/>
      <c r="U8" s="60"/>
      <c r="V8" s="60"/>
      <c r="W8" s="60"/>
      <c r="X8" s="60"/>
      <c r="Y8" s="60"/>
      <c r="Z8" t="s">
        <v>6</v>
      </c>
      <c r="AA8" s="20"/>
      <c r="AB8" s="20"/>
      <c r="AC8" s="20"/>
      <c r="AD8" s="60"/>
      <c r="AE8" s="60"/>
      <c r="AF8" s="60"/>
      <c r="AG8" s="60"/>
      <c r="AH8" s="60"/>
      <c r="AI8" t="s">
        <v>6</v>
      </c>
      <c r="AJ8" s="20"/>
      <c r="AK8" s="20"/>
      <c r="AL8" s="20"/>
      <c r="AM8" s="60"/>
      <c r="AN8" s="60"/>
      <c r="AO8" s="60"/>
      <c r="AP8" s="60"/>
      <c r="AQ8" s="60"/>
      <c r="AR8" t="s">
        <v>6</v>
      </c>
      <c r="AS8" s="20"/>
      <c r="AT8" s="20"/>
      <c r="AU8" s="20"/>
      <c r="AV8" s="60"/>
      <c r="AW8" s="60"/>
      <c r="AX8" s="60"/>
      <c r="AY8" s="60"/>
      <c r="AZ8" s="60"/>
      <c r="BA8" t="s">
        <v>6</v>
      </c>
      <c r="BB8" s="20"/>
      <c r="BC8" s="20"/>
      <c r="BD8" s="20"/>
      <c r="BE8" s="60"/>
      <c r="BF8" s="60"/>
      <c r="BG8" s="60"/>
      <c r="BH8" s="60"/>
      <c r="BI8" s="60"/>
      <c r="BJ8" t="s">
        <v>6</v>
      </c>
      <c r="BK8" s="20"/>
      <c r="BL8" s="20"/>
      <c r="BM8" s="20"/>
      <c r="BN8" s="60"/>
      <c r="BO8" s="60"/>
      <c r="BP8" s="60"/>
      <c r="BQ8" s="60"/>
      <c r="BR8" s="60"/>
      <c r="BS8" t="s">
        <v>6</v>
      </c>
      <c r="BT8" s="20"/>
      <c r="BU8" s="20"/>
      <c r="BV8" s="20"/>
      <c r="BW8" s="60"/>
      <c r="BX8" s="60"/>
      <c r="BY8" s="60"/>
      <c r="BZ8" s="60"/>
      <c r="CA8" s="60"/>
      <c r="CB8" t="s">
        <v>6</v>
      </c>
      <c r="CC8" s="20"/>
      <c r="CD8" s="20"/>
      <c r="CE8" s="20"/>
      <c r="CF8" s="60"/>
      <c r="CG8" s="60"/>
      <c r="CH8" s="60"/>
      <c r="CI8" s="60"/>
      <c r="CJ8" s="60"/>
      <c r="CK8" t="s">
        <v>6</v>
      </c>
      <c r="CL8" s="20"/>
      <c r="CM8" s="20"/>
      <c r="CN8" s="20"/>
    </row>
    <row r="9" spans="1:95" x14ac:dyDescent="0.25">
      <c r="A9" s="61" t="s">
        <v>27</v>
      </c>
      <c r="B9" s="61"/>
      <c r="D9">
        <f>AVERAGE(D11:D34)</f>
        <v>75.833333333333329</v>
      </c>
      <c r="E9" s="13"/>
      <c r="F9" s="62" t="s">
        <v>53</v>
      </c>
      <c r="G9" s="62"/>
      <c r="H9" s="62"/>
      <c r="I9" s="62"/>
      <c r="J9" s="62"/>
      <c r="K9" s="62"/>
      <c r="L9" s="62" t="s">
        <v>56</v>
      </c>
      <c r="M9" s="62"/>
      <c r="N9" s="62"/>
      <c r="O9" s="62"/>
      <c r="P9" s="62"/>
      <c r="Q9" s="62"/>
      <c r="R9" s="62" t="str">
        <f>L9</f>
        <v>Trembling Aspen</v>
      </c>
      <c r="S9" s="62"/>
      <c r="T9" s="62"/>
      <c r="U9" s="62" t="s">
        <v>43</v>
      </c>
      <c r="V9" s="62"/>
      <c r="W9" s="62"/>
      <c r="X9" s="62"/>
      <c r="Y9" s="36"/>
      <c r="Z9" s="36"/>
      <c r="AA9" s="36"/>
      <c r="AB9" s="62"/>
      <c r="AC9" s="62"/>
      <c r="AD9" s="62" t="s">
        <v>42</v>
      </c>
      <c r="AE9" s="62"/>
      <c r="AF9" s="62"/>
      <c r="AG9" s="62"/>
      <c r="AH9" s="62"/>
      <c r="AI9" s="62"/>
      <c r="AJ9" s="62" t="str">
        <f>AD9</f>
        <v>Red Maple</v>
      </c>
      <c r="AK9" s="62"/>
      <c r="AL9" s="62"/>
      <c r="AM9" s="62" t="s">
        <v>52</v>
      </c>
      <c r="AN9" s="62"/>
      <c r="AO9" s="62"/>
      <c r="AP9" s="62"/>
      <c r="AQ9" s="62"/>
      <c r="AR9" s="62"/>
      <c r="AS9" s="62" t="str">
        <f>AM9</f>
        <v>White Oak</v>
      </c>
      <c r="AT9" s="62"/>
      <c r="AU9" s="62"/>
      <c r="AV9" s="62" t="s">
        <v>49</v>
      </c>
      <c r="AW9" s="62"/>
      <c r="AX9" s="62"/>
      <c r="AY9" s="62"/>
      <c r="AZ9" s="62"/>
      <c r="BA9" s="62"/>
      <c r="BB9" s="62" t="str">
        <f>AV9</f>
        <v>Black Oak</v>
      </c>
      <c r="BC9" s="62"/>
      <c r="BD9" s="62"/>
      <c r="BE9" s="62" t="s">
        <v>230</v>
      </c>
      <c r="BF9" s="62"/>
      <c r="BG9" s="62"/>
      <c r="BH9" s="62"/>
      <c r="BI9" s="62"/>
      <c r="BJ9" s="62"/>
      <c r="BK9" s="62" t="str">
        <f>BE9</f>
        <v>Scotch Pine</v>
      </c>
      <c r="BL9" s="62"/>
      <c r="BM9" s="62"/>
      <c r="BN9" s="62" t="s">
        <v>231</v>
      </c>
      <c r="BO9" s="62"/>
      <c r="BP9" s="62"/>
      <c r="BQ9" s="62"/>
      <c r="BR9" s="62"/>
      <c r="BS9" s="62"/>
      <c r="BT9" s="62" t="str">
        <f>BN9</f>
        <v>White Pine</v>
      </c>
      <c r="BU9" s="62"/>
      <c r="BV9" s="62"/>
      <c r="BW9" s="62" t="s">
        <v>232</v>
      </c>
      <c r="BX9" s="62"/>
      <c r="BY9" s="62"/>
      <c r="BZ9" s="62"/>
      <c r="CA9" s="62"/>
      <c r="CB9" s="62"/>
      <c r="CC9" s="62" t="str">
        <f>BW9</f>
        <v>Red pine</v>
      </c>
      <c r="CD9" s="62"/>
      <c r="CE9" s="62"/>
      <c r="CF9" s="62" t="s">
        <v>50</v>
      </c>
      <c r="CG9" s="62"/>
      <c r="CH9" s="62"/>
      <c r="CI9" s="62"/>
      <c r="CJ9" s="62"/>
      <c r="CK9" s="62"/>
      <c r="CL9" s="62" t="str">
        <f>CF9</f>
        <v>Black Cherry</v>
      </c>
      <c r="CM9" s="62"/>
      <c r="CN9" s="62"/>
      <c r="CP9" s="35">
        <f>SUM(CP11:CP34)</f>
        <v>532</v>
      </c>
      <c r="CQ9" t="s">
        <v>4</v>
      </c>
    </row>
    <row r="10" spans="1:95" ht="26.25" x14ac:dyDescent="0.25">
      <c r="B10" s="35" t="s">
        <v>8</v>
      </c>
      <c r="D10" t="s">
        <v>7</v>
      </c>
      <c r="E10" s="13" t="s">
        <v>16</v>
      </c>
      <c r="F10" s="26" t="s">
        <v>17</v>
      </c>
      <c r="G10" s="26" t="s">
        <v>18</v>
      </c>
      <c r="H10" s="26" t="s">
        <v>20</v>
      </c>
      <c r="I10" s="26" t="s">
        <v>21</v>
      </c>
      <c r="J10" s="21" t="s">
        <v>35</v>
      </c>
      <c r="K10" s="21" t="s">
        <v>36</v>
      </c>
      <c r="L10" s="26" t="s">
        <v>17</v>
      </c>
      <c r="M10" s="26" t="s">
        <v>18</v>
      </c>
      <c r="N10" s="26" t="s">
        <v>20</v>
      </c>
      <c r="O10" s="26" t="s">
        <v>21</v>
      </c>
      <c r="P10" s="26" t="s">
        <v>17</v>
      </c>
      <c r="Q10" s="26" t="s">
        <v>19</v>
      </c>
      <c r="R10" s="21" t="s">
        <v>34</v>
      </c>
      <c r="S10" s="21" t="s">
        <v>35</v>
      </c>
      <c r="T10" s="21" t="s">
        <v>36</v>
      </c>
      <c r="U10" s="26" t="s">
        <v>17</v>
      </c>
      <c r="V10" s="26" t="s">
        <v>18</v>
      </c>
      <c r="W10" s="26" t="s">
        <v>20</v>
      </c>
      <c r="X10" s="26" t="s">
        <v>21</v>
      </c>
      <c r="Y10" s="26" t="s">
        <v>17</v>
      </c>
      <c r="Z10" s="26" t="s">
        <v>19</v>
      </c>
      <c r="AA10" s="21" t="s">
        <v>34</v>
      </c>
      <c r="AB10" s="21" t="s">
        <v>35</v>
      </c>
      <c r="AC10" s="21" t="s">
        <v>36</v>
      </c>
      <c r="AD10" s="26" t="s">
        <v>17</v>
      </c>
      <c r="AE10" s="26" t="s">
        <v>18</v>
      </c>
      <c r="AF10" s="26" t="s">
        <v>20</v>
      </c>
      <c r="AG10" s="26" t="s">
        <v>21</v>
      </c>
      <c r="AH10" s="26" t="s">
        <v>17</v>
      </c>
      <c r="AI10" s="26" t="s">
        <v>19</v>
      </c>
      <c r="AJ10" s="21" t="s">
        <v>34</v>
      </c>
      <c r="AK10" s="21" t="s">
        <v>35</v>
      </c>
      <c r="AL10" s="21" t="s">
        <v>36</v>
      </c>
      <c r="AM10" s="26" t="s">
        <v>17</v>
      </c>
      <c r="AN10" s="26" t="s">
        <v>18</v>
      </c>
      <c r="AO10" s="26" t="s">
        <v>20</v>
      </c>
      <c r="AP10" s="26" t="s">
        <v>21</v>
      </c>
      <c r="AQ10" s="26" t="s">
        <v>17</v>
      </c>
      <c r="AR10" s="26" t="s">
        <v>19</v>
      </c>
      <c r="AS10" s="21" t="s">
        <v>34</v>
      </c>
      <c r="AT10" s="21" t="s">
        <v>35</v>
      </c>
      <c r="AU10" s="21" t="s">
        <v>36</v>
      </c>
      <c r="AV10" s="26" t="s">
        <v>17</v>
      </c>
      <c r="AW10" s="26" t="s">
        <v>18</v>
      </c>
      <c r="AX10" s="26" t="s">
        <v>20</v>
      </c>
      <c r="AY10" s="26" t="s">
        <v>21</v>
      </c>
      <c r="AZ10" s="26" t="s">
        <v>17</v>
      </c>
      <c r="BA10" s="26" t="s">
        <v>19</v>
      </c>
      <c r="BB10" s="21" t="s">
        <v>34</v>
      </c>
      <c r="BC10" s="21" t="s">
        <v>35</v>
      </c>
      <c r="BD10" s="21" t="s">
        <v>36</v>
      </c>
      <c r="BE10" s="26" t="s">
        <v>17</v>
      </c>
      <c r="BF10" s="26" t="s">
        <v>18</v>
      </c>
      <c r="BG10" s="26" t="s">
        <v>20</v>
      </c>
      <c r="BH10" s="26" t="s">
        <v>21</v>
      </c>
      <c r="BI10" s="26" t="s">
        <v>17</v>
      </c>
      <c r="BJ10" s="26" t="s">
        <v>19</v>
      </c>
      <c r="BK10" s="21" t="s">
        <v>34</v>
      </c>
      <c r="BL10" s="21" t="s">
        <v>35</v>
      </c>
      <c r="BM10" s="21" t="s">
        <v>36</v>
      </c>
      <c r="BN10" s="26" t="s">
        <v>17</v>
      </c>
      <c r="BO10" s="26" t="s">
        <v>18</v>
      </c>
      <c r="BP10" s="26" t="s">
        <v>20</v>
      </c>
      <c r="BQ10" s="26" t="s">
        <v>21</v>
      </c>
      <c r="BR10" s="26" t="s">
        <v>17</v>
      </c>
      <c r="BS10" s="26" t="s">
        <v>19</v>
      </c>
      <c r="BT10" s="21" t="s">
        <v>34</v>
      </c>
      <c r="BU10" s="21" t="s">
        <v>35</v>
      </c>
      <c r="BV10" s="21" t="s">
        <v>36</v>
      </c>
      <c r="BW10" s="26" t="s">
        <v>17</v>
      </c>
      <c r="BX10" s="26" t="s">
        <v>18</v>
      </c>
      <c r="BY10" s="26" t="s">
        <v>20</v>
      </c>
      <c r="BZ10" s="26" t="s">
        <v>21</v>
      </c>
      <c r="CA10" s="26" t="s">
        <v>17</v>
      </c>
      <c r="CB10" s="26" t="s">
        <v>19</v>
      </c>
      <c r="CC10" s="21" t="s">
        <v>34</v>
      </c>
      <c r="CD10" s="21" t="s">
        <v>35</v>
      </c>
      <c r="CE10" s="21" t="s">
        <v>36</v>
      </c>
      <c r="CF10" s="26" t="s">
        <v>17</v>
      </c>
      <c r="CG10" s="26" t="s">
        <v>18</v>
      </c>
      <c r="CH10" s="26" t="s">
        <v>20</v>
      </c>
      <c r="CI10" s="26" t="s">
        <v>21</v>
      </c>
      <c r="CJ10" s="26" t="s">
        <v>17</v>
      </c>
      <c r="CK10" s="26" t="s">
        <v>19</v>
      </c>
      <c r="CL10" s="21" t="s">
        <v>34</v>
      </c>
      <c r="CM10" s="21" t="s">
        <v>35</v>
      </c>
      <c r="CN10" s="21" t="s">
        <v>36</v>
      </c>
      <c r="CP10" s="23" t="s">
        <v>22</v>
      </c>
    </row>
    <row r="11" spans="1:95" x14ac:dyDescent="0.25">
      <c r="B11" s="3">
        <f>STDEV(CP11:CP34)</f>
        <v>12.434757271687982</v>
      </c>
      <c r="D11">
        <v>70</v>
      </c>
      <c r="E11" s="24" t="s">
        <v>206</v>
      </c>
      <c r="F11" s="25"/>
      <c r="G11" s="25"/>
      <c r="H11" s="25"/>
      <c r="I11" s="25"/>
      <c r="J11" s="35">
        <f t="shared" ref="J11:J18" si="28">((H11+I11)/2)</f>
        <v>0</v>
      </c>
      <c r="K11" s="35">
        <f t="shared" ref="K11:K18" si="29">((F11+G11)/2)-(+J11)</f>
        <v>0</v>
      </c>
      <c r="L11" s="25">
        <v>1</v>
      </c>
      <c r="M11" s="25">
        <v>8</v>
      </c>
      <c r="N11" s="25"/>
      <c r="O11" s="25"/>
      <c r="P11" s="25"/>
      <c r="Q11" s="25"/>
      <c r="R11" s="35">
        <f t="shared" ref="R11:R18" si="30">(P11+Q11)/2</f>
        <v>0</v>
      </c>
      <c r="S11" s="35">
        <f t="shared" ref="S11:S18" si="31">((N11+O11)/2)-R11</f>
        <v>0</v>
      </c>
      <c r="T11" s="35">
        <f t="shared" ref="T11:T18" si="32">((L11+M11)/2)-(R11+S11)</f>
        <v>4.5</v>
      </c>
      <c r="U11" s="25"/>
      <c r="V11" s="25"/>
      <c r="W11" s="25"/>
      <c r="X11" s="25"/>
      <c r="Y11" s="25"/>
      <c r="Z11" s="25"/>
      <c r="AA11" s="35">
        <f t="shared" ref="AA11:AA18" si="33">(Y11+Z11)/2</f>
        <v>0</v>
      </c>
      <c r="AB11" s="35">
        <f t="shared" ref="AB11:AB18" si="34">((W11+X11)/2)-AA11</f>
        <v>0</v>
      </c>
      <c r="AC11" s="35">
        <f t="shared" ref="AC11:AC18" si="35">((U11+V11)/2)-(AA11+AB11)</f>
        <v>0</v>
      </c>
      <c r="AD11" s="25">
        <v>3</v>
      </c>
      <c r="AE11" s="25">
        <v>23</v>
      </c>
      <c r="AF11" s="25">
        <v>2</v>
      </c>
      <c r="AG11" s="25">
        <v>9</v>
      </c>
      <c r="AH11" s="25">
        <v>2</v>
      </c>
      <c r="AI11" s="25">
        <v>8</v>
      </c>
      <c r="AJ11" s="35">
        <f t="shared" ref="AJ11:AJ18" si="36">(AH11+AI11)/2</f>
        <v>5</v>
      </c>
      <c r="AK11" s="35">
        <f t="shared" ref="AK11:AK18" si="37">((AF11+AG11)/2)-AJ11</f>
        <v>0.5</v>
      </c>
      <c r="AL11" s="35">
        <f t="shared" ref="AL11:AL18" si="38">((AD11+AE11)/2)-(AJ11+AK11)</f>
        <v>7.5</v>
      </c>
      <c r="AM11" s="25"/>
      <c r="AN11" s="25"/>
      <c r="AO11" s="25"/>
      <c r="AP11" s="25"/>
      <c r="AQ11" s="25"/>
      <c r="AR11" s="25"/>
      <c r="AS11" s="35">
        <f t="shared" ref="AS11:AS18" si="39">(AQ11+AR11)/2</f>
        <v>0</v>
      </c>
      <c r="AT11" s="35">
        <f t="shared" ref="AT11:AT18" si="40">((AO11+AP11)/2)-AS11</f>
        <v>0</v>
      </c>
      <c r="AU11" s="35">
        <f t="shared" ref="AU11:AU18" si="41">((AM11+AN11)/2)-(AS11+AT11)</f>
        <v>0</v>
      </c>
      <c r="AV11" s="25"/>
      <c r="AW11" s="25"/>
      <c r="AX11" s="25"/>
      <c r="AY11" s="25"/>
      <c r="AZ11" s="25"/>
      <c r="BA11" s="25"/>
      <c r="BB11" s="35">
        <f t="shared" ref="BB11:BB18" si="42">(AZ11+BA11)/2</f>
        <v>0</v>
      </c>
      <c r="BC11" s="35">
        <f t="shared" ref="BC11:BC18" si="43">((AX11+AY11)/2)-BB11</f>
        <v>0</v>
      </c>
      <c r="BD11" s="35">
        <f t="shared" ref="BD11:BD18" si="44">((AV11+AW11)/2)-(BB11+BC11)</f>
        <v>0</v>
      </c>
      <c r="BE11" s="25"/>
      <c r="BF11" s="25"/>
      <c r="BG11" s="25"/>
      <c r="BH11" s="25"/>
      <c r="BI11" s="25"/>
      <c r="BJ11" s="25"/>
      <c r="BK11" s="37">
        <f t="shared" ref="BK11:BK34" si="45">(BI11+BJ11)/2</f>
        <v>0</v>
      </c>
      <c r="BL11" s="37">
        <f t="shared" ref="BL11:BL34" si="46">((BG11+BH11)/2)-BK11</f>
        <v>0</v>
      </c>
      <c r="BM11" s="37">
        <f t="shared" ref="BM11:BM34" si="47">((BE11+BF11)/2)-(BK11+BL11)</f>
        <v>0</v>
      </c>
      <c r="BN11" s="25"/>
      <c r="BO11" s="25"/>
      <c r="BP11" s="25"/>
      <c r="BQ11" s="25"/>
      <c r="BR11" s="25"/>
      <c r="BS11" s="25"/>
      <c r="BT11" s="37">
        <f t="shared" ref="BT11:BT34" si="48">(BR11+BS11)/2</f>
        <v>0</v>
      </c>
      <c r="BU11" s="37">
        <f t="shared" ref="BU11:BU34" si="49">((BP11+BQ11)/2)-BT11</f>
        <v>0</v>
      </c>
      <c r="BV11" s="37">
        <f t="shared" ref="BV11:BV34" si="50">((BN11+BO11)/2)-(BT11+BU11)</f>
        <v>0</v>
      </c>
      <c r="BW11" s="25"/>
      <c r="BX11" s="25"/>
      <c r="BY11" s="25"/>
      <c r="BZ11" s="25"/>
      <c r="CA11" s="25"/>
      <c r="CB11" s="25"/>
      <c r="CC11" s="37">
        <f t="shared" ref="CC11:CC34" si="51">(CA11+CB11)/2</f>
        <v>0</v>
      </c>
      <c r="CD11" s="37">
        <f t="shared" ref="CD11:CD34" si="52">((BY11+BZ11)/2)-CC11</f>
        <v>0</v>
      </c>
      <c r="CE11" s="37">
        <f t="shared" ref="CE11:CE34" si="53">((BW11+BX11)/2)-(CC11+CD11)</f>
        <v>0</v>
      </c>
      <c r="CF11" s="25"/>
      <c r="CG11" s="25"/>
      <c r="CH11" s="25"/>
      <c r="CI11" s="25"/>
      <c r="CJ11" s="25"/>
      <c r="CK11" s="25"/>
      <c r="CL11" s="37">
        <f t="shared" ref="CL11:CL34" si="54">(CJ11+CK11)/2</f>
        <v>0</v>
      </c>
      <c r="CM11" s="37">
        <f t="shared" ref="CM11:CM34" si="55">((CH11+CI11)/2)-CL11</f>
        <v>0</v>
      </c>
      <c r="CN11" s="37">
        <f t="shared" ref="CN11:CN34" si="56">((CF11+CG11)/2)-(CL11+CM11)</f>
        <v>0</v>
      </c>
      <c r="CP11" s="35">
        <f>+J11+K11+R11+S11+T11+AA11+AB11+AC11+AJ11+AK11+AL11+AS11+AT11+AU11+BB11+BC11+BD11+BK11+BL11+BM11+BT11+BU11+BV11+CC11+CD11+CE11+CL11+CM11+CN11</f>
        <v>17.5</v>
      </c>
    </row>
    <row r="12" spans="1:95" x14ac:dyDescent="0.25">
      <c r="B12" s="35"/>
      <c r="D12">
        <v>80</v>
      </c>
      <c r="E12" s="24" t="s">
        <v>207</v>
      </c>
      <c r="F12" s="25">
        <v>1</v>
      </c>
      <c r="G12" s="25">
        <v>8</v>
      </c>
      <c r="H12" s="25">
        <v>1</v>
      </c>
      <c r="I12" s="25">
        <v>5</v>
      </c>
      <c r="J12" s="35">
        <f t="shared" si="28"/>
        <v>3</v>
      </c>
      <c r="K12" s="35">
        <f t="shared" si="29"/>
        <v>1.5</v>
      </c>
      <c r="L12" s="25"/>
      <c r="M12" s="25"/>
      <c r="N12" s="25"/>
      <c r="O12" s="25"/>
      <c r="P12" s="25"/>
      <c r="Q12" s="25"/>
      <c r="R12" s="35">
        <f t="shared" si="30"/>
        <v>0</v>
      </c>
      <c r="S12" s="35">
        <f t="shared" si="31"/>
        <v>0</v>
      </c>
      <c r="T12" s="35">
        <f t="shared" si="32"/>
        <v>0</v>
      </c>
      <c r="U12" s="25"/>
      <c r="V12" s="25"/>
      <c r="W12" s="25"/>
      <c r="X12" s="25"/>
      <c r="Y12" s="25"/>
      <c r="Z12" s="25"/>
      <c r="AA12" s="35">
        <f t="shared" si="33"/>
        <v>0</v>
      </c>
      <c r="AB12" s="35">
        <f t="shared" si="34"/>
        <v>0</v>
      </c>
      <c r="AC12" s="35">
        <f t="shared" si="35"/>
        <v>0</v>
      </c>
      <c r="AD12" s="39">
        <v>1</v>
      </c>
      <c r="AE12" s="39">
        <v>6</v>
      </c>
      <c r="AF12" s="39">
        <v>1</v>
      </c>
      <c r="AG12" s="39">
        <v>3</v>
      </c>
      <c r="AH12" s="39">
        <v>1</v>
      </c>
      <c r="AI12" s="39">
        <v>1</v>
      </c>
      <c r="AJ12" s="35">
        <f t="shared" si="36"/>
        <v>1</v>
      </c>
      <c r="AK12" s="35">
        <f t="shared" si="37"/>
        <v>1</v>
      </c>
      <c r="AL12" s="35">
        <f t="shared" si="38"/>
        <v>1.5</v>
      </c>
      <c r="AM12" s="25"/>
      <c r="AN12" s="25"/>
      <c r="AO12" s="25"/>
      <c r="AP12" s="25"/>
      <c r="AQ12" s="25"/>
      <c r="AR12" s="25"/>
      <c r="AS12" s="35">
        <f t="shared" si="39"/>
        <v>0</v>
      </c>
      <c r="AT12" s="35">
        <f t="shared" si="40"/>
        <v>0</v>
      </c>
      <c r="AU12" s="35">
        <f t="shared" si="41"/>
        <v>0</v>
      </c>
      <c r="AV12" s="25"/>
      <c r="AW12" s="25"/>
      <c r="AX12" s="25"/>
      <c r="AY12" s="25"/>
      <c r="AZ12" s="25"/>
      <c r="BA12" s="25"/>
      <c r="BB12" s="35">
        <f t="shared" si="42"/>
        <v>0</v>
      </c>
      <c r="BC12" s="35">
        <f t="shared" si="43"/>
        <v>0</v>
      </c>
      <c r="BD12" s="35">
        <f t="shared" si="44"/>
        <v>0</v>
      </c>
      <c r="BE12" s="25"/>
      <c r="BF12" s="25"/>
      <c r="BG12" s="25"/>
      <c r="BH12" s="25"/>
      <c r="BI12" s="25"/>
      <c r="BJ12" s="25"/>
      <c r="BK12" s="37">
        <f t="shared" si="45"/>
        <v>0</v>
      </c>
      <c r="BL12" s="37">
        <f t="shared" si="46"/>
        <v>0</v>
      </c>
      <c r="BM12" s="37">
        <f t="shared" si="47"/>
        <v>0</v>
      </c>
      <c r="BN12" s="25"/>
      <c r="BO12" s="25"/>
      <c r="BP12" s="25"/>
      <c r="BQ12" s="25"/>
      <c r="BR12" s="25"/>
      <c r="BS12" s="25"/>
      <c r="BT12" s="37">
        <f t="shared" si="48"/>
        <v>0</v>
      </c>
      <c r="BU12" s="37">
        <f t="shared" si="49"/>
        <v>0</v>
      </c>
      <c r="BV12" s="37">
        <f t="shared" si="50"/>
        <v>0</v>
      </c>
      <c r="BW12" s="25"/>
      <c r="BX12" s="25"/>
      <c r="BY12" s="25"/>
      <c r="BZ12" s="25"/>
      <c r="CA12" s="25"/>
      <c r="CB12" s="25"/>
      <c r="CC12" s="37">
        <f t="shared" si="51"/>
        <v>0</v>
      </c>
      <c r="CD12" s="37">
        <f t="shared" si="52"/>
        <v>0</v>
      </c>
      <c r="CE12" s="37">
        <f t="shared" si="53"/>
        <v>0</v>
      </c>
      <c r="CF12" s="25"/>
      <c r="CG12" s="25"/>
      <c r="CH12" s="25"/>
      <c r="CI12" s="25"/>
      <c r="CJ12" s="25"/>
      <c r="CK12" s="25"/>
      <c r="CL12" s="37">
        <f t="shared" si="54"/>
        <v>0</v>
      </c>
      <c r="CM12" s="37">
        <f t="shared" si="55"/>
        <v>0</v>
      </c>
      <c r="CN12" s="37">
        <f t="shared" si="56"/>
        <v>0</v>
      </c>
      <c r="CP12" s="42">
        <f>+J12+K12+R12+S12+T12+AA12+AB12+AC12+AJ12+AK12+AL12+AS12+AT12+AU12+BB12+BC12+BD12+BK12+BL12+BM12+BT12+BU12+BV12+CC12+CD12+CE12+CL12+CM12+CN12</f>
        <v>8</v>
      </c>
    </row>
    <row r="13" spans="1:95" x14ac:dyDescent="0.25">
      <c r="B13" s="35" t="s">
        <v>9</v>
      </c>
      <c r="D13">
        <v>110</v>
      </c>
      <c r="E13" s="24" t="s">
        <v>208</v>
      </c>
      <c r="F13" s="25"/>
      <c r="G13" s="25"/>
      <c r="H13" s="25"/>
      <c r="I13" s="25"/>
      <c r="J13" s="35">
        <f t="shared" si="28"/>
        <v>0</v>
      </c>
      <c r="K13" s="35">
        <f t="shared" si="29"/>
        <v>0</v>
      </c>
      <c r="L13" s="25"/>
      <c r="M13" s="25"/>
      <c r="N13" s="25"/>
      <c r="O13" s="25"/>
      <c r="P13" s="25"/>
      <c r="Q13" s="25"/>
      <c r="R13" s="35">
        <f t="shared" si="30"/>
        <v>0</v>
      </c>
      <c r="S13" s="35">
        <f t="shared" si="31"/>
        <v>0</v>
      </c>
      <c r="T13" s="35">
        <f t="shared" si="32"/>
        <v>0</v>
      </c>
      <c r="U13" s="25"/>
      <c r="V13" s="25"/>
      <c r="W13" s="25"/>
      <c r="X13" s="25"/>
      <c r="Y13" s="25"/>
      <c r="Z13" s="25"/>
      <c r="AA13" s="35">
        <f t="shared" si="33"/>
        <v>0</v>
      </c>
      <c r="AB13" s="35">
        <f t="shared" si="34"/>
        <v>0</v>
      </c>
      <c r="AC13" s="35">
        <f t="shared" si="35"/>
        <v>0</v>
      </c>
      <c r="AD13" s="25">
        <v>1</v>
      </c>
      <c r="AE13" s="25">
        <v>4</v>
      </c>
      <c r="AF13" s="25"/>
      <c r="AG13" s="25"/>
      <c r="AH13" s="25"/>
      <c r="AI13" s="25"/>
      <c r="AJ13" s="35">
        <f t="shared" si="36"/>
        <v>0</v>
      </c>
      <c r="AK13" s="35">
        <f t="shared" si="37"/>
        <v>0</v>
      </c>
      <c r="AL13" s="35">
        <f t="shared" si="38"/>
        <v>2.5</v>
      </c>
      <c r="AM13" s="25">
        <v>3</v>
      </c>
      <c r="AN13" s="25">
        <v>18</v>
      </c>
      <c r="AO13" s="25">
        <v>3</v>
      </c>
      <c r="AP13" s="25">
        <v>6</v>
      </c>
      <c r="AQ13" s="25">
        <v>1</v>
      </c>
      <c r="AR13" s="25">
        <v>1</v>
      </c>
      <c r="AS13" s="35">
        <f t="shared" si="39"/>
        <v>1</v>
      </c>
      <c r="AT13" s="35">
        <f t="shared" si="40"/>
        <v>3.5</v>
      </c>
      <c r="AU13" s="35">
        <f t="shared" si="41"/>
        <v>6</v>
      </c>
      <c r="AV13" s="25"/>
      <c r="AW13" s="25"/>
      <c r="AX13" s="25"/>
      <c r="AY13" s="25"/>
      <c r="AZ13" s="25"/>
      <c r="BA13" s="25"/>
      <c r="BB13" s="35">
        <f t="shared" si="42"/>
        <v>0</v>
      </c>
      <c r="BC13" s="35">
        <f t="shared" si="43"/>
        <v>0</v>
      </c>
      <c r="BD13" s="35">
        <f t="shared" si="44"/>
        <v>0</v>
      </c>
      <c r="BE13" s="25"/>
      <c r="BF13" s="25"/>
      <c r="BG13" s="25"/>
      <c r="BH13" s="25"/>
      <c r="BI13" s="25"/>
      <c r="BJ13" s="25"/>
      <c r="BK13" s="37">
        <f t="shared" si="45"/>
        <v>0</v>
      </c>
      <c r="BL13" s="37">
        <f t="shared" si="46"/>
        <v>0</v>
      </c>
      <c r="BM13" s="37">
        <f t="shared" si="47"/>
        <v>0</v>
      </c>
      <c r="BN13" s="25"/>
      <c r="BO13" s="25"/>
      <c r="BP13" s="25"/>
      <c r="BQ13" s="25"/>
      <c r="BR13" s="25"/>
      <c r="BS13" s="25"/>
      <c r="BT13" s="37">
        <f t="shared" si="48"/>
        <v>0</v>
      </c>
      <c r="BU13" s="37">
        <f t="shared" si="49"/>
        <v>0</v>
      </c>
      <c r="BV13" s="37">
        <f t="shared" si="50"/>
        <v>0</v>
      </c>
      <c r="BW13" s="25"/>
      <c r="BX13" s="25"/>
      <c r="BY13" s="25"/>
      <c r="BZ13" s="25"/>
      <c r="CA13" s="25"/>
      <c r="CB13" s="25"/>
      <c r="CC13" s="37">
        <f t="shared" si="51"/>
        <v>0</v>
      </c>
      <c r="CD13" s="37">
        <f t="shared" si="52"/>
        <v>0</v>
      </c>
      <c r="CE13" s="37">
        <f t="shared" si="53"/>
        <v>0</v>
      </c>
      <c r="CF13" s="25"/>
      <c r="CG13" s="25"/>
      <c r="CH13" s="25"/>
      <c r="CI13" s="25"/>
      <c r="CJ13" s="25"/>
      <c r="CK13" s="25"/>
      <c r="CL13" s="37">
        <f t="shared" si="54"/>
        <v>0</v>
      </c>
      <c r="CM13" s="37">
        <f t="shared" si="55"/>
        <v>0</v>
      </c>
      <c r="CN13" s="37">
        <f t="shared" si="56"/>
        <v>0</v>
      </c>
      <c r="CP13" s="42">
        <f t="shared" ref="CP13:CP34" si="57">+J13+K13+R13+S13+T13+AA13+AB13+AC13+AJ13+AK13+AL13+AS13+AT13+AU13+BB13+BC13+BD13+BK13+BL13+BM13+BT13+BU13+BV13+CC13+CD13+CE13+CL13+CM13+CN13</f>
        <v>13</v>
      </c>
    </row>
    <row r="14" spans="1:95" x14ac:dyDescent="0.25">
      <c r="B14" s="3">
        <f>CP9/B24</f>
        <v>22.166666666666668</v>
      </c>
      <c r="D14">
        <v>20</v>
      </c>
      <c r="E14" s="24" t="s">
        <v>209</v>
      </c>
      <c r="F14" s="25"/>
      <c r="G14" s="25"/>
      <c r="H14" s="25"/>
      <c r="I14" s="25"/>
      <c r="J14" s="35">
        <f t="shared" si="28"/>
        <v>0</v>
      </c>
      <c r="K14" s="35">
        <f t="shared" si="29"/>
        <v>0</v>
      </c>
      <c r="L14" s="25"/>
      <c r="M14" s="25"/>
      <c r="N14" s="25"/>
      <c r="O14" s="25"/>
      <c r="P14" s="25"/>
      <c r="Q14" s="25"/>
      <c r="R14" s="35">
        <f t="shared" si="30"/>
        <v>0</v>
      </c>
      <c r="S14" s="35">
        <f t="shared" si="31"/>
        <v>0</v>
      </c>
      <c r="T14" s="35">
        <f t="shared" si="32"/>
        <v>0</v>
      </c>
      <c r="U14" s="25">
        <v>2</v>
      </c>
      <c r="V14" s="25">
        <v>16</v>
      </c>
      <c r="W14" s="25">
        <v>2</v>
      </c>
      <c r="X14" s="25">
        <v>8</v>
      </c>
      <c r="Y14" s="25">
        <v>2</v>
      </c>
      <c r="Z14" s="25">
        <v>6</v>
      </c>
      <c r="AA14" s="35">
        <f t="shared" si="33"/>
        <v>4</v>
      </c>
      <c r="AB14" s="35">
        <f t="shared" si="34"/>
        <v>1</v>
      </c>
      <c r="AC14" s="35">
        <f t="shared" si="35"/>
        <v>4</v>
      </c>
      <c r="AD14" s="25"/>
      <c r="AE14" s="25"/>
      <c r="AF14" s="25"/>
      <c r="AG14" s="25"/>
      <c r="AH14" s="25"/>
      <c r="AI14" s="25"/>
      <c r="AJ14" s="35">
        <f t="shared" si="36"/>
        <v>0</v>
      </c>
      <c r="AK14" s="35">
        <f t="shared" si="37"/>
        <v>0</v>
      </c>
      <c r="AL14" s="35">
        <f t="shared" si="38"/>
        <v>0</v>
      </c>
      <c r="AM14" s="25">
        <v>3</v>
      </c>
      <c r="AN14" s="25">
        <v>19</v>
      </c>
      <c r="AO14" s="25">
        <v>3</v>
      </c>
      <c r="AP14" s="25">
        <v>14</v>
      </c>
      <c r="AQ14" s="25">
        <v>3</v>
      </c>
      <c r="AR14" s="25">
        <v>11</v>
      </c>
      <c r="AS14" s="35">
        <f t="shared" si="39"/>
        <v>7</v>
      </c>
      <c r="AT14" s="35">
        <f t="shared" si="40"/>
        <v>1.5</v>
      </c>
      <c r="AU14" s="35">
        <f t="shared" si="41"/>
        <v>2.5</v>
      </c>
      <c r="AV14" s="25"/>
      <c r="AW14" s="25"/>
      <c r="AX14" s="25"/>
      <c r="AY14" s="25"/>
      <c r="AZ14" s="25"/>
      <c r="BA14" s="25"/>
      <c r="BB14" s="35">
        <f t="shared" si="42"/>
        <v>0</v>
      </c>
      <c r="BC14" s="35">
        <f t="shared" si="43"/>
        <v>0</v>
      </c>
      <c r="BD14" s="35">
        <f t="shared" si="44"/>
        <v>0</v>
      </c>
      <c r="BE14" s="25"/>
      <c r="BF14" s="25"/>
      <c r="BG14" s="25"/>
      <c r="BH14" s="25"/>
      <c r="BI14" s="25"/>
      <c r="BJ14" s="25"/>
      <c r="BK14" s="37">
        <f t="shared" si="45"/>
        <v>0</v>
      </c>
      <c r="BL14" s="37">
        <f t="shared" si="46"/>
        <v>0</v>
      </c>
      <c r="BM14" s="37">
        <f t="shared" si="47"/>
        <v>0</v>
      </c>
      <c r="BN14" s="25"/>
      <c r="BO14" s="25"/>
      <c r="BP14" s="25"/>
      <c r="BQ14" s="25"/>
      <c r="BR14" s="25"/>
      <c r="BS14" s="25"/>
      <c r="BT14" s="37">
        <f t="shared" si="48"/>
        <v>0</v>
      </c>
      <c r="BU14" s="37">
        <f t="shared" si="49"/>
        <v>0</v>
      </c>
      <c r="BV14" s="37">
        <f t="shared" si="50"/>
        <v>0</v>
      </c>
      <c r="BW14" s="25"/>
      <c r="BX14" s="25"/>
      <c r="BY14" s="25"/>
      <c r="BZ14" s="25"/>
      <c r="CA14" s="25"/>
      <c r="CB14" s="25"/>
      <c r="CC14" s="37">
        <f t="shared" si="51"/>
        <v>0</v>
      </c>
      <c r="CD14" s="37">
        <f t="shared" si="52"/>
        <v>0</v>
      </c>
      <c r="CE14" s="37">
        <f t="shared" si="53"/>
        <v>0</v>
      </c>
      <c r="CF14" s="25"/>
      <c r="CG14" s="25"/>
      <c r="CH14" s="25"/>
      <c r="CI14" s="25"/>
      <c r="CJ14" s="25"/>
      <c r="CK14" s="25"/>
      <c r="CL14" s="37">
        <f t="shared" si="54"/>
        <v>0</v>
      </c>
      <c r="CM14" s="37">
        <f t="shared" si="55"/>
        <v>0</v>
      </c>
      <c r="CN14" s="37">
        <f t="shared" si="56"/>
        <v>0</v>
      </c>
      <c r="CP14" s="42">
        <f t="shared" si="57"/>
        <v>20</v>
      </c>
    </row>
    <row r="15" spans="1:95" x14ac:dyDescent="0.25">
      <c r="B15" s="35"/>
      <c r="D15">
        <v>70</v>
      </c>
      <c r="E15" s="24" t="s">
        <v>210</v>
      </c>
      <c r="F15" s="25"/>
      <c r="G15" s="25"/>
      <c r="H15" s="25"/>
      <c r="I15" s="25"/>
      <c r="J15" s="35">
        <f t="shared" si="28"/>
        <v>0</v>
      </c>
      <c r="K15" s="35">
        <f t="shared" si="29"/>
        <v>0</v>
      </c>
      <c r="L15" s="25">
        <v>4</v>
      </c>
      <c r="M15" s="25">
        <v>35</v>
      </c>
      <c r="N15" s="25">
        <v>4</v>
      </c>
      <c r="O15" s="25">
        <v>24</v>
      </c>
      <c r="P15" s="25"/>
      <c r="Q15" s="25"/>
      <c r="R15" s="35">
        <f t="shared" si="30"/>
        <v>0</v>
      </c>
      <c r="S15" s="35">
        <f t="shared" si="31"/>
        <v>14</v>
      </c>
      <c r="T15" s="35">
        <f t="shared" si="32"/>
        <v>5.5</v>
      </c>
      <c r="U15" s="25">
        <v>1</v>
      </c>
      <c r="V15" s="25">
        <v>7</v>
      </c>
      <c r="W15" s="25">
        <v>1</v>
      </c>
      <c r="X15" s="25">
        <v>5</v>
      </c>
      <c r="Y15" s="25">
        <v>1</v>
      </c>
      <c r="Z15" s="25">
        <v>3</v>
      </c>
      <c r="AA15" s="35">
        <f t="shared" si="33"/>
        <v>2</v>
      </c>
      <c r="AB15" s="35">
        <f t="shared" si="34"/>
        <v>1</v>
      </c>
      <c r="AC15" s="35">
        <f t="shared" si="35"/>
        <v>1</v>
      </c>
      <c r="AD15" s="25"/>
      <c r="AE15" s="25"/>
      <c r="AF15" s="25"/>
      <c r="AG15" s="25"/>
      <c r="AH15" s="25"/>
      <c r="AI15" s="25"/>
      <c r="AJ15" s="35">
        <f t="shared" si="36"/>
        <v>0</v>
      </c>
      <c r="AK15" s="35">
        <f t="shared" si="37"/>
        <v>0</v>
      </c>
      <c r="AL15" s="35">
        <f t="shared" si="38"/>
        <v>0</v>
      </c>
      <c r="AM15" s="25">
        <v>3</v>
      </c>
      <c r="AN15" s="25">
        <v>19</v>
      </c>
      <c r="AO15" s="25">
        <v>2</v>
      </c>
      <c r="AP15" s="25">
        <v>9</v>
      </c>
      <c r="AQ15" s="25">
        <v>2</v>
      </c>
      <c r="AR15" s="25">
        <v>6</v>
      </c>
      <c r="AS15" s="35">
        <f t="shared" si="39"/>
        <v>4</v>
      </c>
      <c r="AT15" s="35">
        <f t="shared" si="40"/>
        <v>1.5</v>
      </c>
      <c r="AU15" s="35">
        <f t="shared" si="41"/>
        <v>5.5</v>
      </c>
      <c r="AV15" s="25"/>
      <c r="AW15" s="25"/>
      <c r="AX15" s="25"/>
      <c r="AY15" s="25"/>
      <c r="AZ15" s="25"/>
      <c r="BA15" s="25"/>
      <c r="BB15" s="35">
        <f t="shared" si="42"/>
        <v>0</v>
      </c>
      <c r="BC15" s="35">
        <f t="shared" si="43"/>
        <v>0</v>
      </c>
      <c r="BD15" s="35">
        <f t="shared" si="44"/>
        <v>0</v>
      </c>
      <c r="BE15" s="25"/>
      <c r="BF15" s="25"/>
      <c r="BG15" s="25"/>
      <c r="BH15" s="25"/>
      <c r="BI15" s="25"/>
      <c r="BJ15" s="25"/>
      <c r="BK15" s="37">
        <f t="shared" si="45"/>
        <v>0</v>
      </c>
      <c r="BL15" s="37">
        <f t="shared" si="46"/>
        <v>0</v>
      </c>
      <c r="BM15" s="37">
        <f t="shared" si="47"/>
        <v>0</v>
      </c>
      <c r="BN15" s="25"/>
      <c r="BO15" s="25"/>
      <c r="BP15" s="25"/>
      <c r="BQ15" s="25"/>
      <c r="BR15" s="25"/>
      <c r="BS15" s="25"/>
      <c r="BT15" s="37">
        <f t="shared" si="48"/>
        <v>0</v>
      </c>
      <c r="BU15" s="37">
        <f t="shared" si="49"/>
        <v>0</v>
      </c>
      <c r="BV15" s="37">
        <f t="shared" si="50"/>
        <v>0</v>
      </c>
      <c r="BW15" s="25"/>
      <c r="BX15" s="25"/>
      <c r="BY15" s="25"/>
      <c r="BZ15" s="25"/>
      <c r="CA15" s="25"/>
      <c r="CB15" s="25"/>
      <c r="CC15" s="37">
        <f t="shared" si="51"/>
        <v>0</v>
      </c>
      <c r="CD15" s="37">
        <f t="shared" si="52"/>
        <v>0</v>
      </c>
      <c r="CE15" s="37">
        <f t="shared" si="53"/>
        <v>0</v>
      </c>
      <c r="CF15" s="25"/>
      <c r="CG15" s="25"/>
      <c r="CH15" s="25"/>
      <c r="CI15" s="25"/>
      <c r="CJ15" s="25"/>
      <c r="CK15" s="25"/>
      <c r="CL15" s="37">
        <f t="shared" si="54"/>
        <v>0</v>
      </c>
      <c r="CM15" s="37">
        <f t="shared" si="55"/>
        <v>0</v>
      </c>
      <c r="CN15" s="37">
        <f t="shared" si="56"/>
        <v>0</v>
      </c>
      <c r="CP15" s="42">
        <f t="shared" si="57"/>
        <v>34.5</v>
      </c>
    </row>
    <row r="16" spans="1:95" x14ac:dyDescent="0.25">
      <c r="B16" s="35" t="s">
        <v>10</v>
      </c>
      <c r="D16">
        <v>70</v>
      </c>
      <c r="E16" s="24" t="s">
        <v>211</v>
      </c>
      <c r="F16" s="25">
        <v>2</v>
      </c>
      <c r="G16" s="25">
        <v>10</v>
      </c>
      <c r="H16" s="25"/>
      <c r="I16" s="25"/>
      <c r="J16" s="35">
        <f t="shared" si="28"/>
        <v>0</v>
      </c>
      <c r="K16" s="35">
        <f t="shared" si="29"/>
        <v>6</v>
      </c>
      <c r="L16" s="25">
        <v>1</v>
      </c>
      <c r="M16" s="25">
        <v>8</v>
      </c>
      <c r="N16" s="25">
        <v>1</v>
      </c>
      <c r="O16" s="25">
        <v>6</v>
      </c>
      <c r="P16" s="25"/>
      <c r="Q16" s="25"/>
      <c r="R16" s="35">
        <f t="shared" si="30"/>
        <v>0</v>
      </c>
      <c r="S16" s="35">
        <f t="shared" si="31"/>
        <v>3.5</v>
      </c>
      <c r="T16" s="35">
        <f t="shared" si="32"/>
        <v>1</v>
      </c>
      <c r="U16" s="25">
        <v>1</v>
      </c>
      <c r="V16" s="25">
        <v>9</v>
      </c>
      <c r="W16" s="25">
        <v>1</v>
      </c>
      <c r="X16" s="25">
        <v>5</v>
      </c>
      <c r="Y16" s="25">
        <v>1</v>
      </c>
      <c r="Z16" s="25">
        <v>4</v>
      </c>
      <c r="AA16" s="35">
        <f t="shared" si="33"/>
        <v>2.5</v>
      </c>
      <c r="AB16" s="35">
        <f t="shared" si="34"/>
        <v>0.5</v>
      </c>
      <c r="AC16" s="35">
        <f t="shared" si="35"/>
        <v>2</v>
      </c>
      <c r="AD16" s="25">
        <v>1</v>
      </c>
      <c r="AE16" s="25">
        <v>6</v>
      </c>
      <c r="AF16" s="25">
        <v>1</v>
      </c>
      <c r="AG16" s="25">
        <v>1</v>
      </c>
      <c r="AH16" s="25"/>
      <c r="AI16" s="25"/>
      <c r="AJ16" s="35">
        <f t="shared" si="36"/>
        <v>0</v>
      </c>
      <c r="AK16" s="35">
        <f t="shared" si="37"/>
        <v>1</v>
      </c>
      <c r="AL16" s="35">
        <f t="shared" si="38"/>
        <v>2.5</v>
      </c>
      <c r="AM16" s="25">
        <v>1</v>
      </c>
      <c r="AN16" s="25">
        <v>8</v>
      </c>
      <c r="AO16" s="25">
        <v>1</v>
      </c>
      <c r="AP16" s="25">
        <v>4</v>
      </c>
      <c r="AQ16" s="25">
        <v>1</v>
      </c>
      <c r="AR16" s="25">
        <v>2</v>
      </c>
      <c r="AS16" s="35">
        <f t="shared" si="39"/>
        <v>1.5</v>
      </c>
      <c r="AT16" s="35">
        <f t="shared" si="40"/>
        <v>1</v>
      </c>
      <c r="AU16" s="35">
        <f t="shared" si="41"/>
        <v>2</v>
      </c>
      <c r="AV16" s="25"/>
      <c r="AW16" s="25"/>
      <c r="AX16" s="25"/>
      <c r="AY16" s="25"/>
      <c r="AZ16" s="25"/>
      <c r="BA16" s="25"/>
      <c r="BB16" s="35">
        <f t="shared" si="42"/>
        <v>0</v>
      </c>
      <c r="BC16" s="35">
        <f t="shared" si="43"/>
        <v>0</v>
      </c>
      <c r="BD16" s="35">
        <f t="shared" si="44"/>
        <v>0</v>
      </c>
      <c r="BE16" s="25"/>
      <c r="BF16" s="25"/>
      <c r="BG16" s="25"/>
      <c r="BH16" s="25"/>
      <c r="BI16" s="25"/>
      <c r="BJ16" s="25"/>
      <c r="BK16" s="37">
        <f t="shared" si="45"/>
        <v>0</v>
      </c>
      <c r="BL16" s="37">
        <f t="shared" si="46"/>
        <v>0</v>
      </c>
      <c r="BM16" s="37">
        <f t="shared" si="47"/>
        <v>0</v>
      </c>
      <c r="BN16" s="25"/>
      <c r="BO16" s="25"/>
      <c r="BP16" s="25"/>
      <c r="BQ16" s="25"/>
      <c r="BR16" s="25"/>
      <c r="BS16" s="25"/>
      <c r="BT16" s="37">
        <f t="shared" si="48"/>
        <v>0</v>
      </c>
      <c r="BU16" s="37">
        <f t="shared" si="49"/>
        <v>0</v>
      </c>
      <c r="BV16" s="37">
        <f t="shared" si="50"/>
        <v>0</v>
      </c>
      <c r="BW16" s="25"/>
      <c r="BX16" s="25"/>
      <c r="BY16" s="25"/>
      <c r="BZ16" s="25"/>
      <c r="CA16" s="25"/>
      <c r="CB16" s="25"/>
      <c r="CC16" s="37">
        <f t="shared" si="51"/>
        <v>0</v>
      </c>
      <c r="CD16" s="37">
        <f t="shared" si="52"/>
        <v>0</v>
      </c>
      <c r="CE16" s="37">
        <f t="shared" si="53"/>
        <v>0</v>
      </c>
      <c r="CF16" s="25"/>
      <c r="CG16" s="25"/>
      <c r="CH16" s="25"/>
      <c r="CI16" s="25"/>
      <c r="CJ16" s="25"/>
      <c r="CK16" s="25"/>
      <c r="CL16" s="37">
        <f t="shared" si="54"/>
        <v>0</v>
      </c>
      <c r="CM16" s="37">
        <f t="shared" si="55"/>
        <v>0</v>
      </c>
      <c r="CN16" s="37">
        <f t="shared" si="56"/>
        <v>0</v>
      </c>
      <c r="CP16" s="42">
        <f t="shared" si="57"/>
        <v>23.5</v>
      </c>
    </row>
    <row r="17" spans="2:94" x14ac:dyDescent="0.25">
      <c r="B17" s="8">
        <f>B11/B14</f>
        <v>0.56096649345960814</v>
      </c>
      <c r="D17">
        <v>70</v>
      </c>
      <c r="E17" s="24" t="s">
        <v>212</v>
      </c>
      <c r="F17" s="25"/>
      <c r="G17" s="25"/>
      <c r="H17" s="25"/>
      <c r="I17" s="25"/>
      <c r="J17" s="35">
        <f t="shared" si="28"/>
        <v>0</v>
      </c>
      <c r="K17" s="35">
        <f t="shared" si="29"/>
        <v>0</v>
      </c>
      <c r="L17" s="25">
        <v>2</v>
      </c>
      <c r="M17" s="25">
        <v>18</v>
      </c>
      <c r="N17" s="25">
        <v>2</v>
      </c>
      <c r="O17" s="25">
        <v>12</v>
      </c>
      <c r="P17" s="25"/>
      <c r="Q17" s="25"/>
      <c r="R17" s="35">
        <f t="shared" si="30"/>
        <v>0</v>
      </c>
      <c r="S17" s="35">
        <f t="shared" si="31"/>
        <v>7</v>
      </c>
      <c r="T17" s="35">
        <f t="shared" si="32"/>
        <v>3</v>
      </c>
      <c r="U17" s="25"/>
      <c r="V17" s="25"/>
      <c r="W17" s="25"/>
      <c r="X17" s="25"/>
      <c r="Y17" s="25"/>
      <c r="Z17" s="25"/>
      <c r="AA17" s="35">
        <f t="shared" si="33"/>
        <v>0</v>
      </c>
      <c r="AB17" s="35">
        <f t="shared" si="34"/>
        <v>0</v>
      </c>
      <c r="AC17" s="35">
        <f t="shared" si="35"/>
        <v>0</v>
      </c>
      <c r="AD17" s="25">
        <v>2</v>
      </c>
      <c r="AE17" s="25">
        <v>6</v>
      </c>
      <c r="AF17" s="25"/>
      <c r="AG17" s="25"/>
      <c r="AH17" s="25"/>
      <c r="AI17" s="25"/>
      <c r="AJ17" s="35">
        <f t="shared" si="36"/>
        <v>0</v>
      </c>
      <c r="AK17" s="35">
        <f t="shared" si="37"/>
        <v>0</v>
      </c>
      <c r="AL17" s="35">
        <f t="shared" si="38"/>
        <v>4</v>
      </c>
      <c r="AM17" s="25"/>
      <c r="AN17" s="25"/>
      <c r="AO17" s="25"/>
      <c r="AP17" s="25"/>
      <c r="AQ17" s="25"/>
      <c r="AR17" s="25"/>
      <c r="AS17" s="35">
        <f t="shared" si="39"/>
        <v>0</v>
      </c>
      <c r="AT17" s="35">
        <f t="shared" si="40"/>
        <v>0</v>
      </c>
      <c r="AU17" s="35">
        <f t="shared" si="41"/>
        <v>0</v>
      </c>
      <c r="AV17" s="25"/>
      <c r="AW17" s="25"/>
      <c r="AX17" s="25"/>
      <c r="AY17" s="25"/>
      <c r="AZ17" s="25"/>
      <c r="BA17" s="25"/>
      <c r="BB17" s="35">
        <f t="shared" si="42"/>
        <v>0</v>
      </c>
      <c r="BC17" s="35">
        <f t="shared" si="43"/>
        <v>0</v>
      </c>
      <c r="BD17" s="35">
        <f t="shared" si="44"/>
        <v>0</v>
      </c>
      <c r="BE17" s="25"/>
      <c r="BF17" s="25"/>
      <c r="BG17" s="25"/>
      <c r="BH17" s="25"/>
      <c r="BI17" s="25"/>
      <c r="BJ17" s="25"/>
      <c r="BK17" s="37">
        <f t="shared" si="45"/>
        <v>0</v>
      </c>
      <c r="BL17" s="37">
        <f t="shared" si="46"/>
        <v>0</v>
      </c>
      <c r="BM17" s="37">
        <f t="shared" si="47"/>
        <v>0</v>
      </c>
      <c r="BN17" s="25"/>
      <c r="BO17" s="25"/>
      <c r="BP17" s="25"/>
      <c r="BQ17" s="25"/>
      <c r="BR17" s="25"/>
      <c r="BS17" s="25"/>
      <c r="BT17" s="37">
        <f t="shared" si="48"/>
        <v>0</v>
      </c>
      <c r="BU17" s="37">
        <f t="shared" si="49"/>
        <v>0</v>
      </c>
      <c r="BV17" s="37">
        <f t="shared" si="50"/>
        <v>0</v>
      </c>
      <c r="BW17" s="25"/>
      <c r="BX17" s="25"/>
      <c r="BY17" s="25"/>
      <c r="BZ17" s="25"/>
      <c r="CA17" s="25"/>
      <c r="CB17" s="25"/>
      <c r="CC17" s="37">
        <f t="shared" si="51"/>
        <v>0</v>
      </c>
      <c r="CD17" s="37">
        <f t="shared" si="52"/>
        <v>0</v>
      </c>
      <c r="CE17" s="37">
        <f t="shared" si="53"/>
        <v>0</v>
      </c>
      <c r="CF17" s="25"/>
      <c r="CG17" s="25"/>
      <c r="CH17" s="25"/>
      <c r="CI17" s="25"/>
      <c r="CJ17" s="25"/>
      <c r="CK17" s="25"/>
      <c r="CL17" s="37">
        <f t="shared" si="54"/>
        <v>0</v>
      </c>
      <c r="CM17" s="37">
        <f t="shared" si="55"/>
        <v>0</v>
      </c>
      <c r="CN17" s="37">
        <f t="shared" si="56"/>
        <v>0</v>
      </c>
      <c r="CP17" s="42">
        <f t="shared" si="57"/>
        <v>14</v>
      </c>
    </row>
    <row r="18" spans="2:94" x14ac:dyDescent="0.25">
      <c r="B18" s="35"/>
      <c r="D18">
        <v>110</v>
      </c>
      <c r="E18" s="24" t="s">
        <v>213</v>
      </c>
      <c r="F18" s="25"/>
      <c r="G18" s="25"/>
      <c r="H18" s="25"/>
      <c r="I18" s="25"/>
      <c r="J18" s="35">
        <f t="shared" si="28"/>
        <v>0</v>
      </c>
      <c r="K18" s="35">
        <f t="shared" si="29"/>
        <v>0</v>
      </c>
      <c r="L18" s="25">
        <v>8</v>
      </c>
      <c r="M18" s="25">
        <v>67</v>
      </c>
      <c r="N18" s="25">
        <v>8</v>
      </c>
      <c r="O18" s="25">
        <v>48</v>
      </c>
      <c r="P18" s="25"/>
      <c r="Q18" s="25"/>
      <c r="R18" s="35">
        <f t="shared" si="30"/>
        <v>0</v>
      </c>
      <c r="S18" s="35">
        <f t="shared" si="31"/>
        <v>28</v>
      </c>
      <c r="T18" s="35">
        <f t="shared" si="32"/>
        <v>9.5</v>
      </c>
      <c r="U18" s="25"/>
      <c r="V18" s="25"/>
      <c r="W18" s="25"/>
      <c r="X18" s="25"/>
      <c r="Y18" s="25"/>
      <c r="Z18" s="25"/>
      <c r="AA18" s="35">
        <f t="shared" si="33"/>
        <v>0</v>
      </c>
      <c r="AB18" s="35">
        <f t="shared" si="34"/>
        <v>0</v>
      </c>
      <c r="AC18" s="35">
        <f t="shared" si="35"/>
        <v>0</v>
      </c>
      <c r="AD18" s="25"/>
      <c r="AE18" s="25"/>
      <c r="AF18" s="25"/>
      <c r="AG18" s="25"/>
      <c r="AH18" s="25"/>
      <c r="AI18" s="25"/>
      <c r="AJ18" s="35">
        <f t="shared" si="36"/>
        <v>0</v>
      </c>
      <c r="AK18" s="35">
        <f t="shared" si="37"/>
        <v>0</v>
      </c>
      <c r="AL18" s="35">
        <f t="shared" si="38"/>
        <v>0</v>
      </c>
      <c r="AM18" s="25"/>
      <c r="AN18" s="25"/>
      <c r="AO18" s="25"/>
      <c r="AP18" s="25"/>
      <c r="AQ18" s="25"/>
      <c r="AR18" s="25"/>
      <c r="AS18" s="35">
        <f t="shared" si="39"/>
        <v>0</v>
      </c>
      <c r="AT18" s="35">
        <f t="shared" si="40"/>
        <v>0</v>
      </c>
      <c r="AU18" s="35">
        <f t="shared" si="41"/>
        <v>0</v>
      </c>
      <c r="AV18" s="25"/>
      <c r="AW18" s="25"/>
      <c r="AX18" s="25"/>
      <c r="AY18" s="25"/>
      <c r="AZ18" s="25"/>
      <c r="BA18" s="25"/>
      <c r="BB18" s="35">
        <f t="shared" si="42"/>
        <v>0</v>
      </c>
      <c r="BC18" s="35">
        <f t="shared" si="43"/>
        <v>0</v>
      </c>
      <c r="BD18" s="35">
        <f t="shared" si="44"/>
        <v>0</v>
      </c>
      <c r="BE18" s="25"/>
      <c r="BF18" s="25"/>
      <c r="BG18" s="25"/>
      <c r="BH18" s="25"/>
      <c r="BI18" s="25"/>
      <c r="BJ18" s="25"/>
      <c r="BK18" s="37">
        <f t="shared" si="45"/>
        <v>0</v>
      </c>
      <c r="BL18" s="37">
        <f t="shared" si="46"/>
        <v>0</v>
      </c>
      <c r="BM18" s="37">
        <f t="shared" si="47"/>
        <v>0</v>
      </c>
      <c r="BN18" s="25"/>
      <c r="BO18" s="25"/>
      <c r="BP18" s="25"/>
      <c r="BQ18" s="25"/>
      <c r="BR18" s="25"/>
      <c r="BS18" s="25"/>
      <c r="BT18" s="37">
        <f t="shared" si="48"/>
        <v>0</v>
      </c>
      <c r="BU18" s="37">
        <f t="shared" si="49"/>
        <v>0</v>
      </c>
      <c r="BV18" s="37">
        <f t="shared" si="50"/>
        <v>0</v>
      </c>
      <c r="BW18" s="25"/>
      <c r="BX18" s="25"/>
      <c r="BY18" s="25"/>
      <c r="BZ18" s="25"/>
      <c r="CA18" s="25"/>
      <c r="CB18" s="25"/>
      <c r="CC18" s="37">
        <f t="shared" si="51"/>
        <v>0</v>
      </c>
      <c r="CD18" s="37">
        <f t="shared" si="52"/>
        <v>0</v>
      </c>
      <c r="CE18" s="37">
        <f t="shared" si="53"/>
        <v>0</v>
      </c>
      <c r="CF18" s="25"/>
      <c r="CG18" s="25"/>
      <c r="CH18" s="25"/>
      <c r="CI18" s="25"/>
      <c r="CJ18" s="25"/>
      <c r="CK18" s="25"/>
      <c r="CL18" s="37">
        <f t="shared" si="54"/>
        <v>0</v>
      </c>
      <c r="CM18" s="37">
        <f t="shared" si="55"/>
        <v>0</v>
      </c>
      <c r="CN18" s="37">
        <f t="shared" si="56"/>
        <v>0</v>
      </c>
      <c r="CP18" s="42">
        <f t="shared" si="57"/>
        <v>37.5</v>
      </c>
    </row>
    <row r="19" spans="2:94" x14ac:dyDescent="0.25">
      <c r="B19" s="35" t="s">
        <v>11</v>
      </c>
      <c r="D19">
        <v>90</v>
      </c>
      <c r="E19" s="24" t="s">
        <v>214</v>
      </c>
      <c r="F19" s="25"/>
      <c r="G19" s="25"/>
      <c r="H19" s="25"/>
      <c r="I19" s="25"/>
      <c r="J19" s="37">
        <f t="shared" ref="J19:J34" si="58">((H19+I19)/2)</f>
        <v>0</v>
      </c>
      <c r="K19" s="37">
        <f t="shared" ref="K19:K34" si="59">((F19+G19)/2)-(+J19)</f>
        <v>0</v>
      </c>
      <c r="L19" s="25">
        <v>3</v>
      </c>
      <c r="M19" s="25">
        <v>30</v>
      </c>
      <c r="N19" s="25">
        <v>3</v>
      </c>
      <c r="O19" s="25">
        <v>16</v>
      </c>
      <c r="P19" s="25"/>
      <c r="Q19" s="25"/>
      <c r="R19" s="37">
        <f t="shared" ref="R19:R34" si="60">(P19+Q19)/2</f>
        <v>0</v>
      </c>
      <c r="S19" s="37">
        <f t="shared" ref="S19:S34" si="61">((N19+O19)/2)-R19</f>
        <v>9.5</v>
      </c>
      <c r="T19" s="37">
        <f t="shared" ref="T19:T34" si="62">((L19+M19)/2)-(R19+S19)</f>
        <v>7</v>
      </c>
      <c r="U19" s="25">
        <v>3</v>
      </c>
      <c r="V19" s="25">
        <v>23</v>
      </c>
      <c r="W19" s="25">
        <v>3</v>
      </c>
      <c r="X19" s="25">
        <v>13</v>
      </c>
      <c r="Y19" s="25">
        <v>3</v>
      </c>
      <c r="Z19" s="25">
        <v>7</v>
      </c>
      <c r="AA19" s="37">
        <f t="shared" ref="AA19:AA34" si="63">(Y19+Z19)/2</f>
        <v>5</v>
      </c>
      <c r="AB19" s="37">
        <f t="shared" ref="AB19:AB34" si="64">((W19+X19)/2)-AA19</f>
        <v>3</v>
      </c>
      <c r="AC19" s="37">
        <f t="shared" ref="AC19:AC34" si="65">((U19+V19)/2)-(AA19+AB19)</f>
        <v>5</v>
      </c>
      <c r="AD19" s="25">
        <v>3</v>
      </c>
      <c r="AE19" s="25">
        <v>13</v>
      </c>
      <c r="AF19" s="25">
        <v>2</v>
      </c>
      <c r="AG19" s="25">
        <v>2</v>
      </c>
      <c r="AH19" s="25"/>
      <c r="AI19" s="25"/>
      <c r="AJ19" s="37">
        <f t="shared" ref="AJ19:AJ34" si="66">(AH19+AI19)/2</f>
        <v>0</v>
      </c>
      <c r="AK19" s="37">
        <f t="shared" ref="AK19:AK34" si="67">((AF19+AG19)/2)-AJ19</f>
        <v>2</v>
      </c>
      <c r="AL19" s="37">
        <f t="shared" ref="AL19:AL34" si="68">((AD19+AE19)/2)-(AJ19+AK19)</f>
        <v>6</v>
      </c>
      <c r="AM19" s="25">
        <v>1</v>
      </c>
      <c r="AN19" s="25">
        <v>7</v>
      </c>
      <c r="AO19" s="25">
        <v>1</v>
      </c>
      <c r="AP19" s="25">
        <v>4</v>
      </c>
      <c r="AQ19" s="25">
        <v>1</v>
      </c>
      <c r="AR19" s="25">
        <v>3</v>
      </c>
      <c r="AS19" s="37">
        <f t="shared" ref="AS19:AS34" si="69">(AQ19+AR19)/2</f>
        <v>2</v>
      </c>
      <c r="AT19" s="37">
        <f t="shared" ref="AT19:AT34" si="70">((AO19+AP19)/2)-AS19</f>
        <v>0.5</v>
      </c>
      <c r="AU19" s="37">
        <f t="shared" ref="AU19:AU34" si="71">((AM19+AN19)/2)-(AS19+AT19)</f>
        <v>1.5</v>
      </c>
      <c r="AV19" s="25"/>
      <c r="AW19" s="25"/>
      <c r="AX19" s="25"/>
      <c r="AY19" s="25"/>
      <c r="AZ19" s="25"/>
      <c r="BA19" s="25"/>
      <c r="BB19" s="37">
        <f t="shared" ref="BB19:BB34" si="72">(AZ19+BA19)/2</f>
        <v>0</v>
      </c>
      <c r="BC19" s="37">
        <f t="shared" ref="BC19:BC34" si="73">((AX19+AY19)/2)-BB19</f>
        <v>0</v>
      </c>
      <c r="BD19" s="37">
        <f t="shared" ref="BD19:BD34" si="74">((AV19+AW19)/2)-(BB19+BC19)</f>
        <v>0</v>
      </c>
      <c r="BE19" s="25"/>
      <c r="BF19" s="25"/>
      <c r="BG19" s="25"/>
      <c r="BH19" s="25"/>
      <c r="BI19" s="25"/>
      <c r="BJ19" s="25"/>
      <c r="BK19" s="37">
        <f t="shared" si="45"/>
        <v>0</v>
      </c>
      <c r="BL19" s="37">
        <f t="shared" si="46"/>
        <v>0</v>
      </c>
      <c r="BM19" s="37">
        <f t="shared" si="47"/>
        <v>0</v>
      </c>
      <c r="BN19" s="25"/>
      <c r="BO19" s="25"/>
      <c r="BP19" s="25"/>
      <c r="BQ19" s="25"/>
      <c r="BR19" s="25"/>
      <c r="BS19" s="25"/>
      <c r="BT19" s="37">
        <f t="shared" si="48"/>
        <v>0</v>
      </c>
      <c r="BU19" s="37">
        <f t="shared" si="49"/>
        <v>0</v>
      </c>
      <c r="BV19" s="37">
        <f t="shared" si="50"/>
        <v>0</v>
      </c>
      <c r="BW19" s="25"/>
      <c r="BX19" s="25"/>
      <c r="BY19" s="25"/>
      <c r="BZ19" s="25"/>
      <c r="CA19" s="25"/>
      <c r="CB19" s="25"/>
      <c r="CC19" s="37">
        <f t="shared" si="51"/>
        <v>0</v>
      </c>
      <c r="CD19" s="37">
        <f t="shared" si="52"/>
        <v>0</v>
      </c>
      <c r="CE19" s="37">
        <f t="shared" si="53"/>
        <v>0</v>
      </c>
      <c r="CF19" s="25"/>
      <c r="CG19" s="25"/>
      <c r="CH19" s="25"/>
      <c r="CI19" s="25"/>
      <c r="CJ19" s="25"/>
      <c r="CK19" s="25"/>
      <c r="CL19" s="37">
        <f t="shared" si="54"/>
        <v>0</v>
      </c>
      <c r="CM19" s="37">
        <f t="shared" si="55"/>
        <v>0</v>
      </c>
      <c r="CN19" s="37">
        <f t="shared" si="56"/>
        <v>0</v>
      </c>
      <c r="CP19" s="42">
        <f t="shared" si="57"/>
        <v>41.5</v>
      </c>
    </row>
    <row r="20" spans="2:94" x14ac:dyDescent="0.25">
      <c r="B20" s="8">
        <f>(B17*2)/((SQRT(B24)))</f>
        <v>0.22901361196239284</v>
      </c>
      <c r="D20">
        <v>60</v>
      </c>
      <c r="E20" s="24" t="s">
        <v>215</v>
      </c>
      <c r="F20" s="25"/>
      <c r="G20" s="25"/>
      <c r="H20" s="25"/>
      <c r="I20" s="25"/>
      <c r="J20" s="37">
        <f t="shared" si="58"/>
        <v>0</v>
      </c>
      <c r="K20" s="37">
        <f t="shared" si="59"/>
        <v>0</v>
      </c>
      <c r="L20" s="25">
        <v>1</v>
      </c>
      <c r="M20" s="25">
        <v>9</v>
      </c>
      <c r="N20" s="25">
        <v>1</v>
      </c>
      <c r="O20" s="25">
        <v>5</v>
      </c>
      <c r="P20" s="25"/>
      <c r="Q20" s="25"/>
      <c r="R20" s="37">
        <f t="shared" si="60"/>
        <v>0</v>
      </c>
      <c r="S20" s="37">
        <f t="shared" si="61"/>
        <v>3</v>
      </c>
      <c r="T20" s="37">
        <f t="shared" si="62"/>
        <v>2</v>
      </c>
      <c r="U20" s="25">
        <v>2</v>
      </c>
      <c r="V20" s="25">
        <v>12</v>
      </c>
      <c r="W20" s="25">
        <v>2</v>
      </c>
      <c r="X20" s="25">
        <v>6</v>
      </c>
      <c r="Y20" s="25">
        <v>1</v>
      </c>
      <c r="Z20" s="25">
        <v>2</v>
      </c>
      <c r="AA20" s="37">
        <f t="shared" si="63"/>
        <v>1.5</v>
      </c>
      <c r="AB20" s="37">
        <f t="shared" si="64"/>
        <v>2.5</v>
      </c>
      <c r="AC20" s="37">
        <f t="shared" si="65"/>
        <v>3</v>
      </c>
      <c r="AD20" s="25">
        <v>5</v>
      </c>
      <c r="AE20" s="25">
        <v>24</v>
      </c>
      <c r="AF20" s="25">
        <v>4</v>
      </c>
      <c r="AG20" s="25">
        <v>14</v>
      </c>
      <c r="AH20" s="25">
        <v>1</v>
      </c>
      <c r="AI20" s="25">
        <v>3</v>
      </c>
      <c r="AJ20" s="37">
        <f t="shared" si="66"/>
        <v>2</v>
      </c>
      <c r="AK20" s="37">
        <f t="shared" si="67"/>
        <v>7</v>
      </c>
      <c r="AL20" s="37">
        <f t="shared" si="68"/>
        <v>5.5</v>
      </c>
      <c r="AM20" s="25">
        <v>1</v>
      </c>
      <c r="AN20" s="25">
        <v>9</v>
      </c>
      <c r="AO20" s="25">
        <v>1</v>
      </c>
      <c r="AP20" s="25">
        <v>4</v>
      </c>
      <c r="AQ20" s="25">
        <v>1</v>
      </c>
      <c r="AR20" s="25">
        <v>3</v>
      </c>
      <c r="AS20" s="37">
        <f t="shared" si="69"/>
        <v>2</v>
      </c>
      <c r="AT20" s="37">
        <f t="shared" si="70"/>
        <v>0.5</v>
      </c>
      <c r="AU20" s="37">
        <f t="shared" si="71"/>
        <v>2.5</v>
      </c>
      <c r="AV20" s="25"/>
      <c r="AW20" s="25"/>
      <c r="AX20" s="25"/>
      <c r="AY20" s="25"/>
      <c r="AZ20" s="25"/>
      <c r="BA20" s="25"/>
      <c r="BB20" s="37">
        <f t="shared" si="72"/>
        <v>0</v>
      </c>
      <c r="BC20" s="37">
        <f t="shared" si="73"/>
        <v>0</v>
      </c>
      <c r="BD20" s="37">
        <f t="shared" si="74"/>
        <v>0</v>
      </c>
      <c r="BE20" s="25"/>
      <c r="BF20" s="25"/>
      <c r="BG20" s="25"/>
      <c r="BH20" s="25"/>
      <c r="BI20" s="25"/>
      <c r="BJ20" s="25"/>
      <c r="BK20" s="37">
        <f t="shared" si="45"/>
        <v>0</v>
      </c>
      <c r="BL20" s="37">
        <f t="shared" si="46"/>
        <v>0</v>
      </c>
      <c r="BM20" s="37">
        <f t="shared" si="47"/>
        <v>0</v>
      </c>
      <c r="BN20" s="25"/>
      <c r="BO20" s="25"/>
      <c r="BP20" s="25"/>
      <c r="BQ20" s="25"/>
      <c r="BR20" s="25"/>
      <c r="BS20" s="25"/>
      <c r="BT20" s="37">
        <f t="shared" si="48"/>
        <v>0</v>
      </c>
      <c r="BU20" s="37">
        <f t="shared" si="49"/>
        <v>0</v>
      </c>
      <c r="BV20" s="37">
        <f t="shared" si="50"/>
        <v>0</v>
      </c>
      <c r="BW20" s="25"/>
      <c r="BX20" s="25"/>
      <c r="BY20" s="25"/>
      <c r="BZ20" s="25"/>
      <c r="CA20" s="25"/>
      <c r="CB20" s="25"/>
      <c r="CC20" s="37">
        <f t="shared" si="51"/>
        <v>0</v>
      </c>
      <c r="CD20" s="37">
        <f t="shared" si="52"/>
        <v>0</v>
      </c>
      <c r="CE20" s="37">
        <f t="shared" si="53"/>
        <v>0</v>
      </c>
      <c r="CF20" s="25"/>
      <c r="CG20" s="25"/>
      <c r="CH20" s="25"/>
      <c r="CI20" s="25"/>
      <c r="CJ20" s="25"/>
      <c r="CK20" s="25"/>
      <c r="CL20" s="37">
        <f t="shared" si="54"/>
        <v>0</v>
      </c>
      <c r="CM20" s="37">
        <f t="shared" si="55"/>
        <v>0</v>
      </c>
      <c r="CN20" s="37">
        <f t="shared" si="56"/>
        <v>0</v>
      </c>
      <c r="CP20" s="42">
        <f t="shared" si="57"/>
        <v>31.5</v>
      </c>
    </row>
    <row r="21" spans="2:94" x14ac:dyDescent="0.25">
      <c r="B21" s="35"/>
      <c r="D21">
        <v>70</v>
      </c>
      <c r="E21" s="24" t="s">
        <v>216</v>
      </c>
      <c r="F21" s="25"/>
      <c r="G21" s="25"/>
      <c r="H21" s="25"/>
      <c r="I21" s="25"/>
      <c r="J21" s="37">
        <f t="shared" si="58"/>
        <v>0</v>
      </c>
      <c r="K21" s="37">
        <f t="shared" si="59"/>
        <v>0</v>
      </c>
      <c r="L21" s="25">
        <v>3</v>
      </c>
      <c r="M21" s="25">
        <v>26</v>
      </c>
      <c r="N21" s="25">
        <v>3</v>
      </c>
      <c r="O21" s="25"/>
      <c r="P21" s="25"/>
      <c r="Q21" s="25"/>
      <c r="R21" s="37">
        <f t="shared" si="60"/>
        <v>0</v>
      </c>
      <c r="S21" s="37">
        <f t="shared" si="61"/>
        <v>1.5</v>
      </c>
      <c r="T21" s="37">
        <f t="shared" si="62"/>
        <v>13</v>
      </c>
      <c r="U21" s="25">
        <v>2</v>
      </c>
      <c r="V21" s="25">
        <v>15</v>
      </c>
      <c r="W21" s="25">
        <v>2</v>
      </c>
      <c r="X21" s="25">
        <v>9</v>
      </c>
      <c r="Y21" s="25">
        <v>2</v>
      </c>
      <c r="Z21" s="25">
        <v>6</v>
      </c>
      <c r="AA21" s="37">
        <f t="shared" si="63"/>
        <v>4</v>
      </c>
      <c r="AB21" s="37">
        <f t="shared" si="64"/>
        <v>1.5</v>
      </c>
      <c r="AC21" s="37">
        <f t="shared" si="65"/>
        <v>3</v>
      </c>
      <c r="AD21" s="25"/>
      <c r="AE21" s="25"/>
      <c r="AF21" s="25"/>
      <c r="AG21" s="25"/>
      <c r="AH21" s="25"/>
      <c r="AI21" s="25"/>
      <c r="AJ21" s="37">
        <f t="shared" si="66"/>
        <v>0</v>
      </c>
      <c r="AK21" s="37">
        <f t="shared" si="67"/>
        <v>0</v>
      </c>
      <c r="AL21" s="37">
        <f t="shared" si="68"/>
        <v>0</v>
      </c>
      <c r="AM21" s="25">
        <v>1</v>
      </c>
      <c r="AN21" s="25">
        <v>7</v>
      </c>
      <c r="AO21" s="25">
        <v>1</v>
      </c>
      <c r="AP21" s="25">
        <v>4</v>
      </c>
      <c r="AQ21" s="25">
        <v>1</v>
      </c>
      <c r="AR21" s="25">
        <v>3</v>
      </c>
      <c r="AS21" s="37">
        <f t="shared" si="69"/>
        <v>2</v>
      </c>
      <c r="AT21" s="37">
        <f t="shared" si="70"/>
        <v>0.5</v>
      </c>
      <c r="AU21" s="37">
        <f t="shared" si="71"/>
        <v>1.5</v>
      </c>
      <c r="AV21" s="25"/>
      <c r="AW21" s="25"/>
      <c r="AX21" s="25"/>
      <c r="AY21" s="25"/>
      <c r="AZ21" s="25"/>
      <c r="BA21" s="25"/>
      <c r="BB21" s="37">
        <f t="shared" si="72"/>
        <v>0</v>
      </c>
      <c r="BC21" s="37">
        <f t="shared" si="73"/>
        <v>0</v>
      </c>
      <c r="BD21" s="37">
        <f t="shared" si="74"/>
        <v>0</v>
      </c>
      <c r="BE21" s="25"/>
      <c r="BF21" s="25"/>
      <c r="BG21" s="25"/>
      <c r="BH21" s="25"/>
      <c r="BI21" s="25"/>
      <c r="BJ21" s="25"/>
      <c r="BK21" s="37">
        <f t="shared" si="45"/>
        <v>0</v>
      </c>
      <c r="BL21" s="37">
        <f t="shared" si="46"/>
        <v>0</v>
      </c>
      <c r="BM21" s="37">
        <f t="shared" si="47"/>
        <v>0</v>
      </c>
      <c r="BN21" s="25"/>
      <c r="BO21" s="25"/>
      <c r="BP21" s="25"/>
      <c r="BQ21" s="25"/>
      <c r="BR21" s="25"/>
      <c r="BS21" s="25"/>
      <c r="BT21" s="37">
        <f t="shared" si="48"/>
        <v>0</v>
      </c>
      <c r="BU21" s="37">
        <f t="shared" si="49"/>
        <v>0</v>
      </c>
      <c r="BV21" s="37">
        <f t="shared" si="50"/>
        <v>0</v>
      </c>
      <c r="BW21" s="25"/>
      <c r="BX21" s="25"/>
      <c r="BY21" s="25"/>
      <c r="BZ21" s="25"/>
      <c r="CA21" s="25"/>
      <c r="CB21" s="25"/>
      <c r="CC21" s="37">
        <f t="shared" si="51"/>
        <v>0</v>
      </c>
      <c r="CD21" s="37">
        <f t="shared" si="52"/>
        <v>0</v>
      </c>
      <c r="CE21" s="37">
        <f t="shared" si="53"/>
        <v>0</v>
      </c>
      <c r="CF21" s="25"/>
      <c r="CG21" s="25"/>
      <c r="CH21" s="25"/>
      <c r="CI21" s="25"/>
      <c r="CJ21" s="25"/>
      <c r="CK21" s="25"/>
      <c r="CL21" s="37">
        <f t="shared" si="54"/>
        <v>0</v>
      </c>
      <c r="CM21" s="37">
        <f t="shared" si="55"/>
        <v>0</v>
      </c>
      <c r="CN21" s="37">
        <f t="shared" si="56"/>
        <v>0</v>
      </c>
      <c r="CP21" s="42">
        <f t="shared" si="57"/>
        <v>27</v>
      </c>
    </row>
    <row r="22" spans="2:94" x14ac:dyDescent="0.25">
      <c r="B22" s="35" t="s">
        <v>12</v>
      </c>
      <c r="D22">
        <v>70</v>
      </c>
      <c r="E22" s="24" t="s">
        <v>217</v>
      </c>
      <c r="F22" s="25"/>
      <c r="G22" s="25"/>
      <c r="H22" s="25"/>
      <c r="I22" s="25"/>
      <c r="J22" s="37">
        <f t="shared" si="58"/>
        <v>0</v>
      </c>
      <c r="K22" s="37">
        <f t="shared" si="59"/>
        <v>0</v>
      </c>
      <c r="L22" s="25">
        <v>1</v>
      </c>
      <c r="M22" s="25">
        <v>8</v>
      </c>
      <c r="N22" s="25">
        <v>1</v>
      </c>
      <c r="O22" s="25">
        <v>4</v>
      </c>
      <c r="P22" s="25"/>
      <c r="Q22" s="25"/>
      <c r="R22" s="37">
        <f t="shared" si="60"/>
        <v>0</v>
      </c>
      <c r="S22" s="37">
        <f t="shared" si="61"/>
        <v>2.5</v>
      </c>
      <c r="T22" s="37">
        <f t="shared" si="62"/>
        <v>2</v>
      </c>
      <c r="U22" s="25">
        <v>1</v>
      </c>
      <c r="V22" s="25">
        <v>6</v>
      </c>
      <c r="W22" s="25">
        <v>1</v>
      </c>
      <c r="X22" s="25">
        <v>3</v>
      </c>
      <c r="Y22" s="25">
        <v>1</v>
      </c>
      <c r="Z22" s="25">
        <v>1</v>
      </c>
      <c r="AA22" s="37">
        <f t="shared" si="63"/>
        <v>1</v>
      </c>
      <c r="AB22" s="37">
        <f t="shared" si="64"/>
        <v>1</v>
      </c>
      <c r="AC22" s="37">
        <f t="shared" si="65"/>
        <v>1.5</v>
      </c>
      <c r="AD22" s="25">
        <v>1</v>
      </c>
      <c r="AE22" s="25">
        <v>4</v>
      </c>
      <c r="AF22" s="25"/>
      <c r="AG22" s="25"/>
      <c r="AH22" s="25"/>
      <c r="AI22" s="25"/>
      <c r="AJ22" s="37">
        <f t="shared" si="66"/>
        <v>0</v>
      </c>
      <c r="AK22" s="37">
        <f t="shared" si="67"/>
        <v>0</v>
      </c>
      <c r="AL22" s="37">
        <f t="shared" si="68"/>
        <v>2.5</v>
      </c>
      <c r="AM22" s="25">
        <v>2</v>
      </c>
      <c r="AN22" s="25">
        <v>13</v>
      </c>
      <c r="AO22" s="25">
        <v>2</v>
      </c>
      <c r="AP22" s="25">
        <v>6</v>
      </c>
      <c r="AQ22" s="25">
        <v>2</v>
      </c>
      <c r="AR22" s="25">
        <v>5</v>
      </c>
      <c r="AS22" s="37">
        <f t="shared" si="69"/>
        <v>3.5</v>
      </c>
      <c r="AT22" s="37">
        <f t="shared" si="70"/>
        <v>0.5</v>
      </c>
      <c r="AU22" s="37">
        <f t="shared" si="71"/>
        <v>3.5</v>
      </c>
      <c r="AV22" s="25"/>
      <c r="AW22" s="25"/>
      <c r="AX22" s="25"/>
      <c r="AY22" s="25"/>
      <c r="AZ22" s="25"/>
      <c r="BA22" s="25"/>
      <c r="BB22" s="37">
        <f t="shared" si="72"/>
        <v>0</v>
      </c>
      <c r="BC22" s="37">
        <f t="shared" si="73"/>
        <v>0</v>
      </c>
      <c r="BD22" s="37">
        <f t="shared" si="74"/>
        <v>0</v>
      </c>
      <c r="BE22" s="25"/>
      <c r="BF22" s="25"/>
      <c r="BG22" s="25"/>
      <c r="BH22" s="25"/>
      <c r="BI22" s="25"/>
      <c r="BJ22" s="25"/>
      <c r="BK22" s="37">
        <f t="shared" si="45"/>
        <v>0</v>
      </c>
      <c r="BL22" s="37">
        <f t="shared" si="46"/>
        <v>0</v>
      </c>
      <c r="BM22" s="37">
        <f t="shared" si="47"/>
        <v>0</v>
      </c>
      <c r="BN22" s="25"/>
      <c r="BO22" s="25"/>
      <c r="BP22" s="25"/>
      <c r="BQ22" s="25"/>
      <c r="BR22" s="25"/>
      <c r="BS22" s="25"/>
      <c r="BT22" s="37">
        <f t="shared" si="48"/>
        <v>0</v>
      </c>
      <c r="BU22" s="37">
        <f t="shared" si="49"/>
        <v>0</v>
      </c>
      <c r="BV22" s="37">
        <f t="shared" si="50"/>
        <v>0</v>
      </c>
      <c r="BW22" s="25"/>
      <c r="BX22" s="25"/>
      <c r="BY22" s="25"/>
      <c r="BZ22" s="25"/>
      <c r="CA22" s="25"/>
      <c r="CB22" s="25"/>
      <c r="CC22" s="37">
        <f t="shared" si="51"/>
        <v>0</v>
      </c>
      <c r="CD22" s="37">
        <f t="shared" si="52"/>
        <v>0</v>
      </c>
      <c r="CE22" s="37">
        <f t="shared" si="53"/>
        <v>0</v>
      </c>
      <c r="CF22" s="25"/>
      <c r="CG22" s="25"/>
      <c r="CH22" s="25"/>
      <c r="CI22" s="25"/>
      <c r="CJ22" s="25"/>
      <c r="CK22" s="25"/>
      <c r="CL22" s="37">
        <f t="shared" si="54"/>
        <v>0</v>
      </c>
      <c r="CM22" s="37">
        <f t="shared" si="55"/>
        <v>0</v>
      </c>
      <c r="CN22" s="37">
        <f t="shared" si="56"/>
        <v>0</v>
      </c>
      <c r="CP22" s="42">
        <f t="shared" si="57"/>
        <v>18</v>
      </c>
    </row>
    <row r="23" spans="2:94" x14ac:dyDescent="0.25">
      <c r="B23" s="35"/>
      <c r="D23">
        <v>40</v>
      </c>
      <c r="E23" s="24" t="s">
        <v>218</v>
      </c>
      <c r="F23" s="25"/>
      <c r="G23" s="25"/>
      <c r="H23" s="25"/>
      <c r="I23" s="25"/>
      <c r="J23" s="37">
        <f t="shared" si="58"/>
        <v>0</v>
      </c>
      <c r="K23" s="37">
        <f t="shared" si="59"/>
        <v>0</v>
      </c>
      <c r="L23" s="39">
        <v>1</v>
      </c>
      <c r="M23" s="39">
        <v>7</v>
      </c>
      <c r="N23" s="39">
        <v>1</v>
      </c>
      <c r="O23" s="39">
        <v>4</v>
      </c>
      <c r="P23" s="25"/>
      <c r="Q23" s="25"/>
      <c r="R23" s="37">
        <f t="shared" si="60"/>
        <v>0</v>
      </c>
      <c r="S23" s="37">
        <f t="shared" si="61"/>
        <v>2.5</v>
      </c>
      <c r="T23" s="37">
        <f t="shared" si="62"/>
        <v>1.5</v>
      </c>
      <c r="U23" s="25">
        <v>1</v>
      </c>
      <c r="V23" s="25">
        <v>3</v>
      </c>
      <c r="W23" s="25">
        <v>1</v>
      </c>
      <c r="X23" s="25">
        <v>1</v>
      </c>
      <c r="Y23" s="25"/>
      <c r="Z23" s="25"/>
      <c r="AA23" s="37">
        <f t="shared" si="63"/>
        <v>0</v>
      </c>
      <c r="AB23" s="37">
        <f t="shared" si="64"/>
        <v>1</v>
      </c>
      <c r="AC23" s="37">
        <f t="shared" si="65"/>
        <v>1</v>
      </c>
      <c r="AD23" s="25">
        <v>1</v>
      </c>
      <c r="AE23" s="25">
        <v>9</v>
      </c>
      <c r="AF23" s="25">
        <v>1</v>
      </c>
      <c r="AG23" s="25">
        <v>6</v>
      </c>
      <c r="AH23" s="25">
        <v>1</v>
      </c>
      <c r="AI23" s="25">
        <v>5</v>
      </c>
      <c r="AJ23" s="37">
        <f t="shared" si="66"/>
        <v>3</v>
      </c>
      <c r="AK23" s="37">
        <f t="shared" si="67"/>
        <v>0.5</v>
      </c>
      <c r="AL23" s="37">
        <f t="shared" si="68"/>
        <v>1.5</v>
      </c>
      <c r="AM23" s="25"/>
      <c r="AN23" s="25"/>
      <c r="AO23" s="25"/>
      <c r="AP23" s="25"/>
      <c r="AQ23" s="25"/>
      <c r="AR23" s="25"/>
      <c r="AS23" s="37">
        <f t="shared" si="69"/>
        <v>0</v>
      </c>
      <c r="AT23" s="37">
        <f t="shared" si="70"/>
        <v>0</v>
      </c>
      <c r="AU23" s="37">
        <f t="shared" si="71"/>
        <v>0</v>
      </c>
      <c r="AV23" s="25"/>
      <c r="AW23" s="25"/>
      <c r="AX23" s="25"/>
      <c r="AY23" s="25"/>
      <c r="AZ23" s="25"/>
      <c r="BA23" s="25"/>
      <c r="BB23" s="37">
        <f t="shared" si="72"/>
        <v>0</v>
      </c>
      <c r="BC23" s="37">
        <f t="shared" si="73"/>
        <v>0</v>
      </c>
      <c r="BD23" s="37">
        <f t="shared" si="74"/>
        <v>0</v>
      </c>
      <c r="BE23" s="25"/>
      <c r="BF23" s="25"/>
      <c r="BG23" s="25"/>
      <c r="BH23" s="25"/>
      <c r="BI23" s="25"/>
      <c r="BJ23" s="25"/>
      <c r="BK23" s="37">
        <f t="shared" si="45"/>
        <v>0</v>
      </c>
      <c r="BL23" s="37">
        <f t="shared" si="46"/>
        <v>0</v>
      </c>
      <c r="BM23" s="37">
        <f t="shared" si="47"/>
        <v>0</v>
      </c>
      <c r="BN23" s="25"/>
      <c r="BO23" s="25"/>
      <c r="BP23" s="25"/>
      <c r="BQ23" s="25"/>
      <c r="BR23" s="25"/>
      <c r="BS23" s="25"/>
      <c r="BT23" s="37">
        <f t="shared" si="48"/>
        <v>0</v>
      </c>
      <c r="BU23" s="37">
        <f t="shared" si="49"/>
        <v>0</v>
      </c>
      <c r="BV23" s="37">
        <f t="shared" si="50"/>
        <v>0</v>
      </c>
      <c r="BW23" s="25"/>
      <c r="BX23" s="25"/>
      <c r="BY23" s="25"/>
      <c r="BZ23" s="25"/>
      <c r="CA23" s="25"/>
      <c r="CB23" s="25"/>
      <c r="CC23" s="37">
        <f t="shared" si="51"/>
        <v>0</v>
      </c>
      <c r="CD23" s="37">
        <f t="shared" si="52"/>
        <v>0</v>
      </c>
      <c r="CE23" s="37">
        <f t="shared" si="53"/>
        <v>0</v>
      </c>
      <c r="CF23" s="25"/>
      <c r="CG23" s="25"/>
      <c r="CH23" s="25"/>
      <c r="CI23" s="25"/>
      <c r="CJ23" s="25"/>
      <c r="CK23" s="25"/>
      <c r="CL23" s="37">
        <f t="shared" si="54"/>
        <v>0</v>
      </c>
      <c r="CM23" s="37">
        <f t="shared" si="55"/>
        <v>0</v>
      </c>
      <c r="CN23" s="37">
        <f t="shared" si="56"/>
        <v>0</v>
      </c>
      <c r="CP23" s="42">
        <f t="shared" si="57"/>
        <v>11</v>
      </c>
    </row>
    <row r="24" spans="2:94" x14ac:dyDescent="0.25">
      <c r="B24" s="35">
        <f>+D7</f>
        <v>24</v>
      </c>
      <c r="D24">
        <v>110</v>
      </c>
      <c r="E24" s="24" t="s">
        <v>219</v>
      </c>
      <c r="F24" s="25"/>
      <c r="G24" s="25"/>
      <c r="H24" s="25"/>
      <c r="I24" s="25"/>
      <c r="J24" s="37">
        <f t="shared" si="58"/>
        <v>0</v>
      </c>
      <c r="K24" s="37">
        <f t="shared" si="59"/>
        <v>0</v>
      </c>
      <c r="L24" s="25"/>
      <c r="M24" s="25"/>
      <c r="N24" s="25"/>
      <c r="O24" s="25"/>
      <c r="P24" s="25"/>
      <c r="Q24" s="25"/>
      <c r="R24" s="37">
        <f t="shared" si="60"/>
        <v>0</v>
      </c>
      <c r="S24" s="37">
        <f t="shared" si="61"/>
        <v>0</v>
      </c>
      <c r="T24" s="37">
        <f t="shared" si="62"/>
        <v>0</v>
      </c>
      <c r="U24" s="25"/>
      <c r="V24" s="25"/>
      <c r="W24" s="25"/>
      <c r="X24" s="25"/>
      <c r="Y24" s="25"/>
      <c r="Z24" s="25"/>
      <c r="AA24" s="37">
        <f t="shared" si="63"/>
        <v>0</v>
      </c>
      <c r="AB24" s="37">
        <f t="shared" si="64"/>
        <v>0</v>
      </c>
      <c r="AC24" s="37">
        <f t="shared" si="65"/>
        <v>0</v>
      </c>
      <c r="AD24" s="25"/>
      <c r="AE24" s="25"/>
      <c r="AF24" s="25"/>
      <c r="AG24" s="25"/>
      <c r="AH24" s="25"/>
      <c r="AI24" s="25"/>
      <c r="AJ24" s="37">
        <f t="shared" si="66"/>
        <v>0</v>
      </c>
      <c r="AK24" s="37">
        <f t="shared" si="67"/>
        <v>0</v>
      </c>
      <c r="AL24" s="37">
        <f t="shared" si="68"/>
        <v>0</v>
      </c>
      <c r="AM24" s="25">
        <v>1</v>
      </c>
      <c r="AN24" s="25">
        <v>3</v>
      </c>
      <c r="AO24" s="25"/>
      <c r="AP24" s="25"/>
      <c r="AQ24" s="25"/>
      <c r="AR24" s="25"/>
      <c r="AS24" s="37">
        <f t="shared" si="69"/>
        <v>0</v>
      </c>
      <c r="AT24" s="37">
        <f t="shared" si="70"/>
        <v>0</v>
      </c>
      <c r="AU24" s="37">
        <f t="shared" si="71"/>
        <v>2</v>
      </c>
      <c r="AV24" s="25"/>
      <c r="AW24" s="25"/>
      <c r="AX24" s="25"/>
      <c r="AY24" s="25"/>
      <c r="AZ24" s="25"/>
      <c r="BA24" s="25"/>
      <c r="BB24" s="37">
        <f t="shared" si="72"/>
        <v>0</v>
      </c>
      <c r="BC24" s="37">
        <f t="shared" si="73"/>
        <v>0</v>
      </c>
      <c r="BD24" s="37">
        <f t="shared" si="74"/>
        <v>0</v>
      </c>
      <c r="BE24" s="25"/>
      <c r="BF24" s="25"/>
      <c r="BG24" s="25"/>
      <c r="BH24" s="25"/>
      <c r="BI24" s="25"/>
      <c r="BJ24" s="25"/>
      <c r="BK24" s="37">
        <f t="shared" si="45"/>
        <v>0</v>
      </c>
      <c r="BL24" s="37">
        <f t="shared" si="46"/>
        <v>0</v>
      </c>
      <c r="BM24" s="37">
        <f t="shared" si="47"/>
        <v>0</v>
      </c>
      <c r="BN24" s="25"/>
      <c r="BO24" s="25"/>
      <c r="BP24" s="25"/>
      <c r="BQ24" s="25"/>
      <c r="BR24" s="25"/>
      <c r="BS24" s="25"/>
      <c r="BT24" s="37">
        <f t="shared" si="48"/>
        <v>0</v>
      </c>
      <c r="BU24" s="37">
        <f t="shared" si="49"/>
        <v>0</v>
      </c>
      <c r="BV24" s="37">
        <f t="shared" si="50"/>
        <v>0</v>
      </c>
      <c r="BW24" s="25"/>
      <c r="BX24" s="25"/>
      <c r="BY24" s="25"/>
      <c r="BZ24" s="25"/>
      <c r="CA24" s="25"/>
      <c r="CB24" s="25"/>
      <c r="CC24" s="37">
        <f t="shared" si="51"/>
        <v>0</v>
      </c>
      <c r="CD24" s="37">
        <f t="shared" si="52"/>
        <v>0</v>
      </c>
      <c r="CE24" s="37">
        <f t="shared" si="53"/>
        <v>0</v>
      </c>
      <c r="CF24" s="25"/>
      <c r="CG24" s="25"/>
      <c r="CH24" s="25"/>
      <c r="CI24" s="25"/>
      <c r="CJ24" s="25"/>
      <c r="CK24" s="25"/>
      <c r="CL24" s="37">
        <f t="shared" si="54"/>
        <v>0</v>
      </c>
      <c r="CM24" s="37">
        <f t="shared" si="55"/>
        <v>0</v>
      </c>
      <c r="CN24" s="37">
        <f t="shared" si="56"/>
        <v>0</v>
      </c>
      <c r="CP24" s="42">
        <f t="shared" si="57"/>
        <v>2</v>
      </c>
    </row>
    <row r="25" spans="2:94" x14ac:dyDescent="0.25">
      <c r="D25">
        <v>40</v>
      </c>
      <c r="E25" s="24" t="s">
        <v>220</v>
      </c>
      <c r="F25" s="25"/>
      <c r="G25" s="25"/>
      <c r="H25" s="25"/>
      <c r="I25" s="25"/>
      <c r="J25" s="37">
        <f t="shared" si="58"/>
        <v>0</v>
      </c>
      <c r="K25" s="37">
        <f t="shared" si="59"/>
        <v>0</v>
      </c>
      <c r="L25" s="25">
        <v>1</v>
      </c>
      <c r="M25" s="25">
        <v>6</v>
      </c>
      <c r="N25" s="25"/>
      <c r="O25" s="25"/>
      <c r="P25" s="25"/>
      <c r="Q25" s="25"/>
      <c r="R25" s="37">
        <f t="shared" si="60"/>
        <v>0</v>
      </c>
      <c r="S25" s="37">
        <f t="shared" si="61"/>
        <v>0</v>
      </c>
      <c r="T25" s="37">
        <f t="shared" si="62"/>
        <v>3.5</v>
      </c>
      <c r="U25" s="25"/>
      <c r="V25" s="25"/>
      <c r="W25" s="25"/>
      <c r="X25" s="25"/>
      <c r="Y25" s="25"/>
      <c r="Z25" s="25"/>
      <c r="AA25" s="37">
        <f t="shared" si="63"/>
        <v>0</v>
      </c>
      <c r="AB25" s="37">
        <f t="shared" si="64"/>
        <v>0</v>
      </c>
      <c r="AC25" s="37">
        <f t="shared" si="65"/>
        <v>0</v>
      </c>
      <c r="AD25" s="25"/>
      <c r="AE25" s="25"/>
      <c r="AF25" s="25"/>
      <c r="AG25" s="25"/>
      <c r="AH25" s="25"/>
      <c r="AI25" s="25"/>
      <c r="AJ25" s="37">
        <f t="shared" si="66"/>
        <v>0</v>
      </c>
      <c r="AK25" s="37">
        <f t="shared" si="67"/>
        <v>0</v>
      </c>
      <c r="AL25" s="37">
        <f t="shared" si="68"/>
        <v>0</v>
      </c>
      <c r="AM25" s="25"/>
      <c r="AN25" s="25"/>
      <c r="AO25" s="25"/>
      <c r="AP25" s="25"/>
      <c r="AQ25" s="25"/>
      <c r="AR25" s="25"/>
      <c r="AS25" s="37">
        <f t="shared" si="69"/>
        <v>0</v>
      </c>
      <c r="AT25" s="37">
        <f t="shared" si="70"/>
        <v>0</v>
      </c>
      <c r="AU25" s="37">
        <f t="shared" si="71"/>
        <v>0</v>
      </c>
      <c r="AV25" s="25">
        <v>6</v>
      </c>
      <c r="AW25" s="25">
        <v>22</v>
      </c>
      <c r="AX25" s="25">
        <v>4</v>
      </c>
      <c r="AY25" s="25">
        <v>7</v>
      </c>
      <c r="AZ25" s="25"/>
      <c r="BA25" s="25"/>
      <c r="BB25" s="37">
        <f t="shared" si="72"/>
        <v>0</v>
      </c>
      <c r="BC25" s="37">
        <f t="shared" si="73"/>
        <v>5.5</v>
      </c>
      <c r="BD25" s="37">
        <f t="shared" si="74"/>
        <v>8.5</v>
      </c>
      <c r="BE25" s="25"/>
      <c r="BF25" s="25"/>
      <c r="BG25" s="25"/>
      <c r="BH25" s="25"/>
      <c r="BI25" s="25"/>
      <c r="BJ25" s="25"/>
      <c r="BK25" s="37">
        <f t="shared" si="45"/>
        <v>0</v>
      </c>
      <c r="BL25" s="37">
        <f t="shared" si="46"/>
        <v>0</v>
      </c>
      <c r="BM25" s="37">
        <f t="shared" si="47"/>
        <v>0</v>
      </c>
      <c r="BN25" s="25"/>
      <c r="BO25" s="25"/>
      <c r="BP25" s="25"/>
      <c r="BQ25" s="25"/>
      <c r="BR25" s="25"/>
      <c r="BS25" s="25"/>
      <c r="BT25" s="37">
        <f t="shared" si="48"/>
        <v>0</v>
      </c>
      <c r="BU25" s="37">
        <f t="shared" si="49"/>
        <v>0</v>
      </c>
      <c r="BV25" s="37">
        <f t="shared" si="50"/>
        <v>0</v>
      </c>
      <c r="BW25" s="25"/>
      <c r="BX25" s="25"/>
      <c r="BY25" s="25"/>
      <c r="BZ25" s="25"/>
      <c r="CA25" s="25"/>
      <c r="CB25" s="25"/>
      <c r="CC25" s="37">
        <f t="shared" si="51"/>
        <v>0</v>
      </c>
      <c r="CD25" s="37">
        <f t="shared" si="52"/>
        <v>0</v>
      </c>
      <c r="CE25" s="37">
        <f t="shared" si="53"/>
        <v>0</v>
      </c>
      <c r="CF25" s="25"/>
      <c r="CG25" s="25"/>
      <c r="CH25" s="25"/>
      <c r="CI25" s="25"/>
      <c r="CJ25" s="25"/>
      <c r="CK25" s="25"/>
      <c r="CL25" s="37">
        <f t="shared" si="54"/>
        <v>0</v>
      </c>
      <c r="CM25" s="37">
        <f t="shared" si="55"/>
        <v>0</v>
      </c>
      <c r="CN25" s="37">
        <f t="shared" si="56"/>
        <v>0</v>
      </c>
      <c r="CP25" s="42">
        <f t="shared" si="57"/>
        <v>17.5</v>
      </c>
    </row>
    <row r="26" spans="2:94" x14ac:dyDescent="0.25">
      <c r="D26">
        <v>40</v>
      </c>
      <c r="E26" s="24" t="s">
        <v>221</v>
      </c>
      <c r="F26" s="25"/>
      <c r="G26" s="25"/>
      <c r="H26" s="25"/>
      <c r="I26" s="25"/>
      <c r="J26" s="37">
        <f t="shared" si="58"/>
        <v>0</v>
      </c>
      <c r="K26" s="37">
        <f t="shared" si="59"/>
        <v>0</v>
      </c>
      <c r="L26" s="25"/>
      <c r="M26" s="25"/>
      <c r="N26" s="25"/>
      <c r="O26" s="25"/>
      <c r="P26" s="25"/>
      <c r="Q26" s="25"/>
      <c r="R26" s="37">
        <f t="shared" si="60"/>
        <v>0</v>
      </c>
      <c r="S26" s="37">
        <f t="shared" si="61"/>
        <v>0</v>
      </c>
      <c r="T26" s="37">
        <f t="shared" si="62"/>
        <v>0</v>
      </c>
      <c r="U26" s="25"/>
      <c r="V26" s="25"/>
      <c r="W26" s="25"/>
      <c r="X26" s="25"/>
      <c r="Y26" s="25"/>
      <c r="Z26" s="25"/>
      <c r="AA26" s="37">
        <f t="shared" si="63"/>
        <v>0</v>
      </c>
      <c r="AB26" s="37">
        <f t="shared" si="64"/>
        <v>0</v>
      </c>
      <c r="AC26" s="37">
        <f t="shared" si="65"/>
        <v>0</v>
      </c>
      <c r="AD26" s="25">
        <v>1</v>
      </c>
      <c r="AE26" s="25">
        <v>5</v>
      </c>
      <c r="AF26" s="25">
        <v>1</v>
      </c>
      <c r="AG26" s="25">
        <v>3</v>
      </c>
      <c r="AH26" s="25"/>
      <c r="AI26" s="25"/>
      <c r="AJ26" s="37">
        <f t="shared" si="66"/>
        <v>0</v>
      </c>
      <c r="AK26" s="37">
        <f t="shared" si="67"/>
        <v>2</v>
      </c>
      <c r="AL26" s="37">
        <f t="shared" si="68"/>
        <v>1</v>
      </c>
      <c r="AM26" s="25"/>
      <c r="AN26" s="25"/>
      <c r="AO26" s="25"/>
      <c r="AP26" s="25"/>
      <c r="AQ26" s="25"/>
      <c r="AR26" s="25"/>
      <c r="AS26" s="37">
        <f t="shared" si="69"/>
        <v>0</v>
      </c>
      <c r="AT26" s="37">
        <f t="shared" si="70"/>
        <v>0</v>
      </c>
      <c r="AU26" s="37">
        <f t="shared" si="71"/>
        <v>0</v>
      </c>
      <c r="AV26" s="25">
        <v>1</v>
      </c>
      <c r="AW26" s="25">
        <v>6</v>
      </c>
      <c r="AX26" s="25">
        <v>1</v>
      </c>
      <c r="AY26" s="25">
        <v>2</v>
      </c>
      <c r="AZ26" s="25"/>
      <c r="BA26" s="25"/>
      <c r="BB26" s="37">
        <f t="shared" si="72"/>
        <v>0</v>
      </c>
      <c r="BC26" s="37">
        <f t="shared" si="73"/>
        <v>1.5</v>
      </c>
      <c r="BD26" s="37">
        <f t="shared" si="74"/>
        <v>2</v>
      </c>
      <c r="BE26" s="25"/>
      <c r="BF26" s="25"/>
      <c r="BG26" s="25"/>
      <c r="BH26" s="25"/>
      <c r="BI26" s="25"/>
      <c r="BJ26" s="25"/>
      <c r="BK26" s="37">
        <f t="shared" si="45"/>
        <v>0</v>
      </c>
      <c r="BL26" s="37">
        <f t="shared" si="46"/>
        <v>0</v>
      </c>
      <c r="BM26" s="37">
        <f t="shared" si="47"/>
        <v>0</v>
      </c>
      <c r="BN26" s="25"/>
      <c r="BO26" s="25"/>
      <c r="BP26" s="25"/>
      <c r="BQ26" s="25"/>
      <c r="BR26" s="25"/>
      <c r="BS26" s="25"/>
      <c r="BT26" s="37">
        <f t="shared" si="48"/>
        <v>0</v>
      </c>
      <c r="BU26" s="37">
        <f t="shared" si="49"/>
        <v>0</v>
      </c>
      <c r="BV26" s="37">
        <f t="shared" si="50"/>
        <v>0</v>
      </c>
      <c r="BW26" s="25"/>
      <c r="BX26" s="25"/>
      <c r="BY26" s="25"/>
      <c r="BZ26" s="25"/>
      <c r="CA26" s="25"/>
      <c r="CB26" s="25"/>
      <c r="CC26" s="37">
        <f t="shared" si="51"/>
        <v>0</v>
      </c>
      <c r="CD26" s="37">
        <f t="shared" si="52"/>
        <v>0</v>
      </c>
      <c r="CE26" s="37">
        <f t="shared" si="53"/>
        <v>0</v>
      </c>
      <c r="CF26" s="25"/>
      <c r="CG26" s="25"/>
      <c r="CH26" s="25"/>
      <c r="CI26" s="25"/>
      <c r="CJ26" s="25"/>
      <c r="CK26" s="25"/>
      <c r="CL26" s="37">
        <f t="shared" si="54"/>
        <v>0</v>
      </c>
      <c r="CM26" s="37">
        <f t="shared" si="55"/>
        <v>0</v>
      </c>
      <c r="CN26" s="37">
        <f t="shared" si="56"/>
        <v>0</v>
      </c>
      <c r="CP26" s="42">
        <f t="shared" si="57"/>
        <v>6.5</v>
      </c>
    </row>
    <row r="27" spans="2:94" x14ac:dyDescent="0.25">
      <c r="D27">
        <v>80</v>
      </c>
      <c r="E27" s="24" t="s">
        <v>222</v>
      </c>
      <c r="F27" s="25">
        <v>1</v>
      </c>
      <c r="G27" s="25">
        <v>3</v>
      </c>
      <c r="H27" s="25"/>
      <c r="I27" s="25"/>
      <c r="J27" s="37">
        <f t="shared" si="58"/>
        <v>0</v>
      </c>
      <c r="K27" s="37">
        <f t="shared" si="59"/>
        <v>2</v>
      </c>
      <c r="L27" s="25"/>
      <c r="M27" s="25"/>
      <c r="N27" s="25"/>
      <c r="O27" s="25"/>
      <c r="P27" s="25"/>
      <c r="Q27" s="25"/>
      <c r="R27" s="37">
        <f t="shared" si="60"/>
        <v>0</v>
      </c>
      <c r="S27" s="37">
        <f t="shared" si="61"/>
        <v>0</v>
      </c>
      <c r="T27" s="37">
        <f t="shared" si="62"/>
        <v>0</v>
      </c>
      <c r="U27" s="25"/>
      <c r="V27" s="25"/>
      <c r="W27" s="25"/>
      <c r="X27" s="25"/>
      <c r="Y27" s="25"/>
      <c r="Z27" s="25"/>
      <c r="AA27" s="37">
        <f t="shared" si="63"/>
        <v>0</v>
      </c>
      <c r="AB27" s="37">
        <f t="shared" si="64"/>
        <v>0</v>
      </c>
      <c r="AC27" s="37">
        <f t="shared" si="65"/>
        <v>0</v>
      </c>
      <c r="AD27" s="25"/>
      <c r="AE27" s="25"/>
      <c r="AF27" s="25"/>
      <c r="AG27" s="25"/>
      <c r="AH27" s="25"/>
      <c r="AI27" s="25"/>
      <c r="AJ27" s="37">
        <f t="shared" si="66"/>
        <v>0</v>
      </c>
      <c r="AK27" s="37">
        <f t="shared" si="67"/>
        <v>0</v>
      </c>
      <c r="AL27" s="37">
        <f t="shared" si="68"/>
        <v>0</v>
      </c>
      <c r="AM27" s="25">
        <v>2</v>
      </c>
      <c r="AN27" s="25">
        <v>7</v>
      </c>
      <c r="AO27" s="25"/>
      <c r="AP27" s="25"/>
      <c r="AQ27" s="25"/>
      <c r="AR27" s="25"/>
      <c r="AS27" s="37">
        <f t="shared" si="69"/>
        <v>0</v>
      </c>
      <c r="AT27" s="37">
        <f t="shared" si="70"/>
        <v>0</v>
      </c>
      <c r="AU27" s="37">
        <f t="shared" si="71"/>
        <v>4.5</v>
      </c>
      <c r="AV27" s="25">
        <v>1</v>
      </c>
      <c r="AW27" s="25">
        <v>6</v>
      </c>
      <c r="AX27" s="25">
        <v>1</v>
      </c>
      <c r="AY27" s="25">
        <v>2</v>
      </c>
      <c r="AZ27" s="25">
        <v>1</v>
      </c>
      <c r="BA27" s="25">
        <v>1</v>
      </c>
      <c r="BB27" s="37">
        <f t="shared" si="72"/>
        <v>1</v>
      </c>
      <c r="BC27" s="37">
        <f t="shared" si="73"/>
        <v>0.5</v>
      </c>
      <c r="BD27" s="37">
        <f t="shared" si="74"/>
        <v>2</v>
      </c>
      <c r="BE27" s="25"/>
      <c r="BF27" s="25"/>
      <c r="BG27" s="25"/>
      <c r="BH27" s="25"/>
      <c r="BI27" s="25"/>
      <c r="BJ27" s="25"/>
      <c r="BK27" s="37">
        <f t="shared" si="45"/>
        <v>0</v>
      </c>
      <c r="BL27" s="37">
        <f t="shared" si="46"/>
        <v>0</v>
      </c>
      <c r="BM27" s="37">
        <f t="shared" si="47"/>
        <v>0</v>
      </c>
      <c r="BN27" s="25"/>
      <c r="BO27" s="25"/>
      <c r="BP27" s="25"/>
      <c r="BQ27" s="25"/>
      <c r="BR27" s="25"/>
      <c r="BS27" s="25"/>
      <c r="BT27" s="37">
        <f t="shared" si="48"/>
        <v>0</v>
      </c>
      <c r="BU27" s="37">
        <f t="shared" si="49"/>
        <v>0</v>
      </c>
      <c r="BV27" s="37">
        <f t="shared" si="50"/>
        <v>0</v>
      </c>
      <c r="BW27" s="25"/>
      <c r="BX27" s="25"/>
      <c r="BY27" s="25"/>
      <c r="BZ27" s="25"/>
      <c r="CA27" s="25"/>
      <c r="CB27" s="25"/>
      <c r="CC27" s="37">
        <f t="shared" si="51"/>
        <v>0</v>
      </c>
      <c r="CD27" s="37">
        <f t="shared" si="52"/>
        <v>0</v>
      </c>
      <c r="CE27" s="37">
        <f t="shared" si="53"/>
        <v>0</v>
      </c>
      <c r="CF27" s="25"/>
      <c r="CG27" s="25"/>
      <c r="CH27" s="25"/>
      <c r="CI27" s="25"/>
      <c r="CJ27" s="25"/>
      <c r="CK27" s="25"/>
      <c r="CL27" s="37">
        <f t="shared" si="54"/>
        <v>0</v>
      </c>
      <c r="CM27" s="37">
        <f t="shared" si="55"/>
        <v>0</v>
      </c>
      <c r="CN27" s="37">
        <f t="shared" si="56"/>
        <v>0</v>
      </c>
      <c r="CP27" s="42">
        <f t="shared" si="57"/>
        <v>10</v>
      </c>
    </row>
    <row r="28" spans="2:94" x14ac:dyDescent="0.25">
      <c r="D28">
        <v>100</v>
      </c>
      <c r="E28" s="24" t="s">
        <v>223</v>
      </c>
      <c r="F28" s="25"/>
      <c r="G28" s="25"/>
      <c r="H28" s="25"/>
      <c r="I28" s="25"/>
      <c r="J28" s="37">
        <f t="shared" si="58"/>
        <v>0</v>
      </c>
      <c r="K28" s="37">
        <f t="shared" si="59"/>
        <v>0</v>
      </c>
      <c r="L28" s="25"/>
      <c r="M28" s="25"/>
      <c r="N28" s="25"/>
      <c r="O28" s="25"/>
      <c r="P28" s="25"/>
      <c r="Q28" s="25"/>
      <c r="R28" s="37">
        <f t="shared" si="60"/>
        <v>0</v>
      </c>
      <c r="S28" s="37">
        <f t="shared" si="61"/>
        <v>0</v>
      </c>
      <c r="T28" s="37">
        <f t="shared" si="62"/>
        <v>0</v>
      </c>
      <c r="U28" s="25"/>
      <c r="V28" s="25"/>
      <c r="W28" s="25"/>
      <c r="X28" s="25"/>
      <c r="Y28" s="25"/>
      <c r="Z28" s="25"/>
      <c r="AA28" s="37">
        <f t="shared" si="63"/>
        <v>0</v>
      </c>
      <c r="AB28" s="37">
        <f t="shared" si="64"/>
        <v>0</v>
      </c>
      <c r="AC28" s="37">
        <f t="shared" si="65"/>
        <v>0</v>
      </c>
      <c r="AD28" s="25">
        <v>5</v>
      </c>
      <c r="AE28" s="25">
        <v>13</v>
      </c>
      <c r="AF28" s="25"/>
      <c r="AG28" s="25"/>
      <c r="AH28" s="25"/>
      <c r="AI28" s="25"/>
      <c r="AJ28" s="37">
        <f t="shared" si="66"/>
        <v>0</v>
      </c>
      <c r="AK28" s="37">
        <f t="shared" si="67"/>
        <v>0</v>
      </c>
      <c r="AL28" s="37">
        <f t="shared" si="68"/>
        <v>9</v>
      </c>
      <c r="AM28" s="25"/>
      <c r="AN28" s="25"/>
      <c r="AO28" s="25"/>
      <c r="AP28" s="25"/>
      <c r="AQ28" s="25"/>
      <c r="AR28" s="25"/>
      <c r="AS28" s="37">
        <f t="shared" si="69"/>
        <v>0</v>
      </c>
      <c r="AT28" s="37">
        <f t="shared" si="70"/>
        <v>0</v>
      </c>
      <c r="AU28" s="37">
        <f t="shared" si="71"/>
        <v>0</v>
      </c>
      <c r="AV28" s="25">
        <v>2</v>
      </c>
      <c r="AW28" s="25">
        <v>11</v>
      </c>
      <c r="AX28" s="25">
        <v>1</v>
      </c>
      <c r="AY28" s="25">
        <v>3</v>
      </c>
      <c r="AZ28" s="25"/>
      <c r="BA28" s="25"/>
      <c r="BB28" s="37">
        <f t="shared" si="72"/>
        <v>0</v>
      </c>
      <c r="BC28" s="37">
        <f t="shared" si="73"/>
        <v>2</v>
      </c>
      <c r="BD28" s="37">
        <f t="shared" si="74"/>
        <v>4.5</v>
      </c>
      <c r="BE28" s="25"/>
      <c r="BF28" s="25"/>
      <c r="BG28" s="25"/>
      <c r="BH28" s="25"/>
      <c r="BI28" s="25"/>
      <c r="BJ28" s="25"/>
      <c r="BK28" s="37">
        <f t="shared" si="45"/>
        <v>0</v>
      </c>
      <c r="BL28" s="37">
        <f t="shared" si="46"/>
        <v>0</v>
      </c>
      <c r="BM28" s="37">
        <f t="shared" si="47"/>
        <v>0</v>
      </c>
      <c r="BN28" s="25"/>
      <c r="BO28" s="25"/>
      <c r="BP28" s="25"/>
      <c r="BQ28" s="25"/>
      <c r="BR28" s="25"/>
      <c r="BS28" s="25"/>
      <c r="BT28" s="37">
        <f t="shared" si="48"/>
        <v>0</v>
      </c>
      <c r="BU28" s="37">
        <f t="shared" si="49"/>
        <v>0</v>
      </c>
      <c r="BV28" s="37">
        <f t="shared" si="50"/>
        <v>0</v>
      </c>
      <c r="BW28" s="25"/>
      <c r="BX28" s="25"/>
      <c r="BY28" s="25"/>
      <c r="BZ28" s="25"/>
      <c r="CA28" s="25"/>
      <c r="CB28" s="25"/>
      <c r="CC28" s="37">
        <f t="shared" si="51"/>
        <v>0</v>
      </c>
      <c r="CD28" s="37">
        <f t="shared" si="52"/>
        <v>0</v>
      </c>
      <c r="CE28" s="37">
        <f t="shared" si="53"/>
        <v>0</v>
      </c>
      <c r="CF28" s="25"/>
      <c r="CG28" s="25"/>
      <c r="CH28" s="25"/>
      <c r="CI28" s="25"/>
      <c r="CJ28" s="25"/>
      <c r="CK28" s="25"/>
      <c r="CL28" s="37">
        <f t="shared" si="54"/>
        <v>0</v>
      </c>
      <c r="CM28" s="37">
        <f t="shared" si="55"/>
        <v>0</v>
      </c>
      <c r="CN28" s="37">
        <f t="shared" si="56"/>
        <v>0</v>
      </c>
      <c r="CP28" s="42">
        <f t="shared" si="57"/>
        <v>15.5</v>
      </c>
    </row>
    <row r="29" spans="2:94" x14ac:dyDescent="0.25">
      <c r="D29">
        <v>60</v>
      </c>
      <c r="E29" s="24" t="s">
        <v>224</v>
      </c>
      <c r="F29" s="25"/>
      <c r="G29" s="25"/>
      <c r="H29" s="25"/>
      <c r="I29" s="25"/>
      <c r="J29" s="37">
        <f t="shared" si="58"/>
        <v>0</v>
      </c>
      <c r="K29" s="37">
        <f t="shared" si="59"/>
        <v>0</v>
      </c>
      <c r="L29" s="25"/>
      <c r="M29" s="25"/>
      <c r="N29" s="25"/>
      <c r="O29" s="25"/>
      <c r="P29" s="25"/>
      <c r="Q29" s="25"/>
      <c r="R29" s="37">
        <f t="shared" si="60"/>
        <v>0</v>
      </c>
      <c r="S29" s="37">
        <f t="shared" si="61"/>
        <v>0</v>
      </c>
      <c r="T29" s="37">
        <f t="shared" si="62"/>
        <v>0</v>
      </c>
      <c r="U29" s="25"/>
      <c r="V29" s="25"/>
      <c r="W29" s="25"/>
      <c r="X29" s="25"/>
      <c r="Y29" s="25"/>
      <c r="Z29" s="25"/>
      <c r="AA29" s="37">
        <f t="shared" si="63"/>
        <v>0</v>
      </c>
      <c r="AB29" s="37">
        <f t="shared" si="64"/>
        <v>0</v>
      </c>
      <c r="AC29" s="37">
        <f t="shared" si="65"/>
        <v>0</v>
      </c>
      <c r="AD29" s="25">
        <v>3</v>
      </c>
      <c r="AE29" s="25">
        <v>11</v>
      </c>
      <c r="AF29" s="25">
        <v>1</v>
      </c>
      <c r="AG29" s="25"/>
      <c r="AH29" s="25"/>
      <c r="AI29" s="25"/>
      <c r="AJ29" s="37">
        <f t="shared" si="66"/>
        <v>0</v>
      </c>
      <c r="AK29" s="37">
        <f t="shared" si="67"/>
        <v>0.5</v>
      </c>
      <c r="AL29" s="37">
        <f t="shared" si="68"/>
        <v>6.5</v>
      </c>
      <c r="AM29" s="25">
        <v>1</v>
      </c>
      <c r="AN29" s="25">
        <v>2</v>
      </c>
      <c r="AO29" s="25"/>
      <c r="AP29" s="25"/>
      <c r="AQ29" s="25"/>
      <c r="AR29" s="25"/>
      <c r="AS29" s="37">
        <f t="shared" si="69"/>
        <v>0</v>
      </c>
      <c r="AT29" s="37">
        <f t="shared" si="70"/>
        <v>0</v>
      </c>
      <c r="AU29" s="37">
        <f t="shared" si="71"/>
        <v>1.5</v>
      </c>
      <c r="AV29" s="25">
        <v>3</v>
      </c>
      <c r="AW29" s="25">
        <v>14</v>
      </c>
      <c r="AX29" s="25">
        <v>3</v>
      </c>
      <c r="AY29" s="25">
        <v>6</v>
      </c>
      <c r="AZ29" s="25">
        <v>1</v>
      </c>
      <c r="BA29" s="25">
        <v>2</v>
      </c>
      <c r="BB29" s="37">
        <f t="shared" si="72"/>
        <v>1.5</v>
      </c>
      <c r="BC29" s="37">
        <f t="shared" si="73"/>
        <v>3</v>
      </c>
      <c r="BD29" s="37">
        <f t="shared" si="74"/>
        <v>4</v>
      </c>
      <c r="BE29" s="25"/>
      <c r="BF29" s="25"/>
      <c r="BG29" s="25"/>
      <c r="BH29" s="25"/>
      <c r="BI29" s="25"/>
      <c r="BJ29" s="25"/>
      <c r="BK29" s="37">
        <f t="shared" si="45"/>
        <v>0</v>
      </c>
      <c r="BL29" s="37">
        <f t="shared" si="46"/>
        <v>0</v>
      </c>
      <c r="BM29" s="37">
        <f t="shared" si="47"/>
        <v>0</v>
      </c>
      <c r="BN29" s="25"/>
      <c r="BO29" s="25"/>
      <c r="BP29" s="25"/>
      <c r="BQ29" s="25"/>
      <c r="BR29" s="25"/>
      <c r="BS29" s="25"/>
      <c r="BT29" s="37">
        <f t="shared" si="48"/>
        <v>0</v>
      </c>
      <c r="BU29" s="37">
        <f t="shared" si="49"/>
        <v>0</v>
      </c>
      <c r="BV29" s="37">
        <f t="shared" si="50"/>
        <v>0</v>
      </c>
      <c r="BW29" s="25"/>
      <c r="BX29" s="25"/>
      <c r="BY29" s="25"/>
      <c r="BZ29" s="25"/>
      <c r="CA29" s="25"/>
      <c r="CB29" s="25"/>
      <c r="CC29" s="37">
        <f t="shared" si="51"/>
        <v>0</v>
      </c>
      <c r="CD29" s="37">
        <f t="shared" si="52"/>
        <v>0</v>
      </c>
      <c r="CE29" s="37">
        <f t="shared" si="53"/>
        <v>0</v>
      </c>
      <c r="CF29" s="25"/>
      <c r="CG29" s="25"/>
      <c r="CH29" s="25"/>
      <c r="CI29" s="25"/>
      <c r="CJ29" s="25"/>
      <c r="CK29" s="25"/>
      <c r="CL29" s="37">
        <f t="shared" si="54"/>
        <v>0</v>
      </c>
      <c r="CM29" s="37">
        <f t="shared" si="55"/>
        <v>0</v>
      </c>
      <c r="CN29" s="37">
        <f t="shared" si="56"/>
        <v>0</v>
      </c>
      <c r="CP29" s="42">
        <f t="shared" si="57"/>
        <v>17</v>
      </c>
    </row>
    <row r="30" spans="2:94" x14ac:dyDescent="0.25">
      <c r="D30">
        <v>70</v>
      </c>
      <c r="E30" s="24" t="s">
        <v>225</v>
      </c>
      <c r="F30" s="25"/>
      <c r="G30" s="25"/>
      <c r="H30" s="25"/>
      <c r="I30" s="25"/>
      <c r="J30" s="37">
        <f t="shared" si="58"/>
        <v>0</v>
      </c>
      <c r="K30" s="37">
        <f t="shared" si="59"/>
        <v>0</v>
      </c>
      <c r="L30" s="25"/>
      <c r="M30" s="25"/>
      <c r="N30" s="25"/>
      <c r="O30" s="25"/>
      <c r="P30" s="25"/>
      <c r="Q30" s="25"/>
      <c r="R30" s="37">
        <f t="shared" si="60"/>
        <v>0</v>
      </c>
      <c r="S30" s="37">
        <f t="shared" si="61"/>
        <v>0</v>
      </c>
      <c r="T30" s="37">
        <f t="shared" si="62"/>
        <v>0</v>
      </c>
      <c r="U30" s="25"/>
      <c r="V30" s="25"/>
      <c r="W30" s="25"/>
      <c r="X30" s="25"/>
      <c r="Y30" s="25"/>
      <c r="Z30" s="25"/>
      <c r="AA30" s="37">
        <f t="shared" si="63"/>
        <v>0</v>
      </c>
      <c r="AB30" s="37">
        <f t="shared" si="64"/>
        <v>0</v>
      </c>
      <c r="AC30" s="37">
        <f t="shared" si="65"/>
        <v>0</v>
      </c>
      <c r="AD30" s="25"/>
      <c r="AE30" s="25"/>
      <c r="AF30" s="25"/>
      <c r="AG30" s="25"/>
      <c r="AH30" s="25"/>
      <c r="AI30" s="25"/>
      <c r="AJ30" s="37">
        <f t="shared" si="66"/>
        <v>0</v>
      </c>
      <c r="AK30" s="37">
        <f t="shared" si="67"/>
        <v>0</v>
      </c>
      <c r="AL30" s="37">
        <f t="shared" si="68"/>
        <v>0</v>
      </c>
      <c r="AM30" s="25"/>
      <c r="AN30" s="25"/>
      <c r="AO30" s="25"/>
      <c r="AP30" s="25"/>
      <c r="AQ30" s="25"/>
      <c r="AR30" s="25"/>
      <c r="AS30" s="37">
        <f t="shared" si="69"/>
        <v>0</v>
      </c>
      <c r="AT30" s="37">
        <f t="shared" si="70"/>
        <v>0</v>
      </c>
      <c r="AU30" s="37">
        <f t="shared" si="71"/>
        <v>0</v>
      </c>
      <c r="AV30" s="25"/>
      <c r="AW30" s="25"/>
      <c r="AX30" s="25"/>
      <c r="AY30" s="25"/>
      <c r="AZ30" s="25"/>
      <c r="BA30" s="25"/>
      <c r="BB30" s="37">
        <f t="shared" si="72"/>
        <v>0</v>
      </c>
      <c r="BC30" s="37">
        <f t="shared" si="73"/>
        <v>0</v>
      </c>
      <c r="BD30" s="37">
        <f t="shared" si="74"/>
        <v>0</v>
      </c>
      <c r="BE30" s="25">
        <v>5</v>
      </c>
      <c r="BF30" s="25">
        <v>34</v>
      </c>
      <c r="BG30" s="25">
        <v>5</v>
      </c>
      <c r="BH30" s="25">
        <v>17</v>
      </c>
      <c r="BI30" s="25">
        <v>2</v>
      </c>
      <c r="BJ30" s="25">
        <v>3</v>
      </c>
      <c r="BK30" s="37">
        <f t="shared" si="45"/>
        <v>2.5</v>
      </c>
      <c r="BL30" s="37">
        <f t="shared" si="46"/>
        <v>8.5</v>
      </c>
      <c r="BM30" s="37">
        <f t="shared" si="47"/>
        <v>8.5</v>
      </c>
      <c r="BN30" s="25"/>
      <c r="BO30" s="25"/>
      <c r="BP30" s="25"/>
      <c r="BQ30" s="25"/>
      <c r="BR30" s="25"/>
      <c r="BS30" s="25"/>
      <c r="BT30" s="37">
        <f t="shared" si="48"/>
        <v>0</v>
      </c>
      <c r="BU30" s="37">
        <f t="shared" si="49"/>
        <v>0</v>
      </c>
      <c r="BV30" s="37">
        <f t="shared" si="50"/>
        <v>0</v>
      </c>
      <c r="BW30" s="25"/>
      <c r="BX30" s="25"/>
      <c r="BY30" s="25"/>
      <c r="BZ30" s="25"/>
      <c r="CA30" s="25"/>
      <c r="CB30" s="25"/>
      <c r="CC30" s="37">
        <f t="shared" si="51"/>
        <v>0</v>
      </c>
      <c r="CD30" s="37">
        <f t="shared" si="52"/>
        <v>0</v>
      </c>
      <c r="CE30" s="37">
        <f t="shared" si="53"/>
        <v>0</v>
      </c>
      <c r="CF30" s="25"/>
      <c r="CG30" s="25"/>
      <c r="CH30" s="25"/>
      <c r="CI30" s="25"/>
      <c r="CJ30" s="25"/>
      <c r="CK30" s="25"/>
      <c r="CL30" s="37">
        <f t="shared" si="54"/>
        <v>0</v>
      </c>
      <c r="CM30" s="37">
        <f t="shared" si="55"/>
        <v>0</v>
      </c>
      <c r="CN30" s="37">
        <f t="shared" si="56"/>
        <v>0</v>
      </c>
      <c r="CP30" s="42">
        <f>+J30+K30+R30+S30+T30+AA30+AB30+AC30+AJ30+AK30+AL30+AS30+AT30+AU30+BB30+BC30+BD30+BK30+BL30+BM30+BT30+BU30+BV30+CC30+CD30+CE30+CL30+CM30+CN30</f>
        <v>19.5</v>
      </c>
    </row>
    <row r="31" spans="2:94" x14ac:dyDescent="0.25">
      <c r="D31">
        <v>190</v>
      </c>
      <c r="E31" s="24" t="s">
        <v>226</v>
      </c>
      <c r="F31" s="25">
        <v>1</v>
      </c>
      <c r="G31" s="25">
        <v>6</v>
      </c>
      <c r="H31" s="25">
        <v>1</v>
      </c>
      <c r="I31" s="25">
        <v>2</v>
      </c>
      <c r="J31" s="37">
        <f t="shared" si="58"/>
        <v>1.5</v>
      </c>
      <c r="K31" s="37">
        <f t="shared" si="59"/>
        <v>2</v>
      </c>
      <c r="L31" s="25"/>
      <c r="M31" s="25"/>
      <c r="N31" s="25"/>
      <c r="O31" s="25"/>
      <c r="P31" s="25"/>
      <c r="Q31" s="25"/>
      <c r="R31" s="37">
        <f t="shared" si="60"/>
        <v>0</v>
      </c>
      <c r="S31" s="37">
        <f t="shared" si="61"/>
        <v>0</v>
      </c>
      <c r="T31" s="37">
        <f t="shared" si="62"/>
        <v>0</v>
      </c>
      <c r="U31" s="25"/>
      <c r="V31" s="25"/>
      <c r="W31" s="25"/>
      <c r="X31" s="25"/>
      <c r="Y31" s="25"/>
      <c r="Z31" s="25"/>
      <c r="AA31" s="37">
        <f t="shared" si="63"/>
        <v>0</v>
      </c>
      <c r="AB31" s="37">
        <f t="shared" si="64"/>
        <v>0</v>
      </c>
      <c r="AC31" s="37">
        <f t="shared" si="65"/>
        <v>0</v>
      </c>
      <c r="AD31" s="25"/>
      <c r="AE31" s="25"/>
      <c r="AF31" s="25"/>
      <c r="AG31" s="25"/>
      <c r="AH31" s="25"/>
      <c r="AI31" s="25"/>
      <c r="AJ31" s="37">
        <f t="shared" si="66"/>
        <v>0</v>
      </c>
      <c r="AK31" s="37">
        <f t="shared" si="67"/>
        <v>0</v>
      </c>
      <c r="AL31" s="37">
        <f t="shared" si="68"/>
        <v>0</v>
      </c>
      <c r="AM31" s="25"/>
      <c r="AN31" s="25"/>
      <c r="AO31" s="25"/>
      <c r="AP31" s="25"/>
      <c r="AQ31" s="25"/>
      <c r="AR31" s="25"/>
      <c r="AS31" s="37">
        <f t="shared" si="69"/>
        <v>0</v>
      </c>
      <c r="AT31" s="37">
        <f t="shared" si="70"/>
        <v>0</v>
      </c>
      <c r="AU31" s="37">
        <f t="shared" si="71"/>
        <v>0</v>
      </c>
      <c r="AV31" s="25"/>
      <c r="AW31" s="25"/>
      <c r="AX31" s="25"/>
      <c r="AY31" s="25"/>
      <c r="AZ31" s="25"/>
      <c r="BA31" s="25"/>
      <c r="BB31" s="37">
        <f t="shared" si="72"/>
        <v>0</v>
      </c>
      <c r="BC31" s="37">
        <f t="shared" si="73"/>
        <v>0</v>
      </c>
      <c r="BD31" s="37">
        <f t="shared" si="74"/>
        <v>0</v>
      </c>
      <c r="BE31" s="25"/>
      <c r="BF31" s="25"/>
      <c r="BG31" s="25"/>
      <c r="BH31" s="25"/>
      <c r="BI31" s="25"/>
      <c r="BJ31" s="25"/>
      <c r="BK31" s="37">
        <f t="shared" si="45"/>
        <v>0</v>
      </c>
      <c r="BL31" s="37">
        <f t="shared" si="46"/>
        <v>0</v>
      </c>
      <c r="BM31" s="37">
        <f t="shared" si="47"/>
        <v>0</v>
      </c>
      <c r="BN31" s="25">
        <v>1</v>
      </c>
      <c r="BO31" s="25">
        <v>6</v>
      </c>
      <c r="BP31" s="25">
        <v>1</v>
      </c>
      <c r="BQ31" s="25">
        <v>4</v>
      </c>
      <c r="BR31" s="25"/>
      <c r="BS31" s="25"/>
      <c r="BT31" s="37">
        <f t="shared" si="48"/>
        <v>0</v>
      </c>
      <c r="BU31" s="37">
        <f t="shared" si="49"/>
        <v>2.5</v>
      </c>
      <c r="BV31" s="37">
        <f t="shared" si="50"/>
        <v>1</v>
      </c>
      <c r="BW31" s="25">
        <v>6</v>
      </c>
      <c r="BX31" s="25">
        <v>43</v>
      </c>
      <c r="BY31" s="25">
        <v>6</v>
      </c>
      <c r="BZ31" s="25">
        <v>28</v>
      </c>
      <c r="CA31" s="25">
        <v>1</v>
      </c>
      <c r="CB31" s="25">
        <v>2</v>
      </c>
      <c r="CC31" s="37">
        <f t="shared" si="51"/>
        <v>1.5</v>
      </c>
      <c r="CD31" s="37">
        <f t="shared" si="52"/>
        <v>15.5</v>
      </c>
      <c r="CE31" s="37">
        <f t="shared" si="53"/>
        <v>7.5</v>
      </c>
      <c r="CF31" s="25"/>
      <c r="CG31" s="25"/>
      <c r="CH31" s="25"/>
      <c r="CI31" s="25"/>
      <c r="CJ31" s="25"/>
      <c r="CK31" s="25"/>
      <c r="CL31" s="37">
        <f t="shared" si="54"/>
        <v>0</v>
      </c>
      <c r="CM31" s="37">
        <f t="shared" si="55"/>
        <v>0</v>
      </c>
      <c r="CN31" s="37">
        <f t="shared" si="56"/>
        <v>0</v>
      </c>
      <c r="CP31" s="42">
        <f t="shared" si="57"/>
        <v>31.5</v>
      </c>
    </row>
    <row r="32" spans="2:94" x14ac:dyDescent="0.25">
      <c r="D32">
        <v>50</v>
      </c>
      <c r="E32" s="24" t="s">
        <v>227</v>
      </c>
      <c r="F32" s="25"/>
      <c r="G32" s="25"/>
      <c r="H32" s="25"/>
      <c r="I32" s="25"/>
      <c r="J32" s="37">
        <f t="shared" si="58"/>
        <v>0</v>
      </c>
      <c r="K32" s="37">
        <f t="shared" si="59"/>
        <v>0</v>
      </c>
      <c r="L32" s="25"/>
      <c r="M32" s="25"/>
      <c r="N32" s="25"/>
      <c r="O32" s="25"/>
      <c r="P32" s="25"/>
      <c r="Q32" s="25"/>
      <c r="R32" s="37">
        <f t="shared" si="60"/>
        <v>0</v>
      </c>
      <c r="S32" s="37">
        <f t="shared" si="61"/>
        <v>0</v>
      </c>
      <c r="T32" s="37">
        <f t="shared" si="62"/>
        <v>0</v>
      </c>
      <c r="U32" s="25"/>
      <c r="V32" s="25"/>
      <c r="W32" s="25"/>
      <c r="X32" s="25"/>
      <c r="Y32" s="25"/>
      <c r="Z32" s="25"/>
      <c r="AA32" s="37">
        <f t="shared" si="63"/>
        <v>0</v>
      </c>
      <c r="AB32" s="37">
        <f t="shared" si="64"/>
        <v>0</v>
      </c>
      <c r="AC32" s="37">
        <f t="shared" si="65"/>
        <v>0</v>
      </c>
      <c r="AD32" s="25"/>
      <c r="AE32" s="25"/>
      <c r="AF32" s="25"/>
      <c r="AG32" s="25"/>
      <c r="AH32" s="25"/>
      <c r="AI32" s="25"/>
      <c r="AJ32" s="37">
        <f t="shared" si="66"/>
        <v>0</v>
      </c>
      <c r="AK32" s="37">
        <f t="shared" si="67"/>
        <v>0</v>
      </c>
      <c r="AL32" s="37">
        <f t="shared" si="68"/>
        <v>0</v>
      </c>
      <c r="AM32" s="25"/>
      <c r="AN32" s="25"/>
      <c r="AO32" s="25"/>
      <c r="AP32" s="25"/>
      <c r="AQ32" s="25"/>
      <c r="AR32" s="25"/>
      <c r="AS32" s="37">
        <f t="shared" si="69"/>
        <v>0</v>
      </c>
      <c r="AT32" s="37">
        <f t="shared" si="70"/>
        <v>0</v>
      </c>
      <c r="AU32" s="37">
        <f t="shared" si="71"/>
        <v>0</v>
      </c>
      <c r="AV32" s="25"/>
      <c r="AW32" s="25"/>
      <c r="AX32" s="25"/>
      <c r="AY32" s="25"/>
      <c r="AZ32" s="25"/>
      <c r="BA32" s="25"/>
      <c r="BB32" s="37">
        <f t="shared" si="72"/>
        <v>0</v>
      </c>
      <c r="BC32" s="37">
        <f t="shared" si="73"/>
        <v>0</v>
      </c>
      <c r="BD32" s="37">
        <f t="shared" si="74"/>
        <v>0</v>
      </c>
      <c r="BE32" s="25">
        <v>6</v>
      </c>
      <c r="BF32" s="25">
        <v>42</v>
      </c>
      <c r="BG32" s="25">
        <v>6</v>
      </c>
      <c r="BH32" s="25">
        <v>22</v>
      </c>
      <c r="BI32" s="25">
        <v>6</v>
      </c>
      <c r="BJ32" s="25">
        <v>12</v>
      </c>
      <c r="BK32" s="37">
        <f t="shared" si="45"/>
        <v>9</v>
      </c>
      <c r="BL32" s="37">
        <f t="shared" si="46"/>
        <v>5</v>
      </c>
      <c r="BM32" s="37">
        <f t="shared" si="47"/>
        <v>10</v>
      </c>
      <c r="BN32" s="25"/>
      <c r="BO32" s="25"/>
      <c r="BP32" s="25"/>
      <c r="BQ32" s="25"/>
      <c r="BR32" s="25"/>
      <c r="BS32" s="25"/>
      <c r="BT32" s="37">
        <f t="shared" si="48"/>
        <v>0</v>
      </c>
      <c r="BU32" s="37">
        <f t="shared" si="49"/>
        <v>0</v>
      </c>
      <c r="BV32" s="37">
        <f t="shared" si="50"/>
        <v>0</v>
      </c>
      <c r="BW32" s="25"/>
      <c r="BX32" s="25"/>
      <c r="BY32" s="25"/>
      <c r="BZ32" s="25"/>
      <c r="CA32" s="25"/>
      <c r="CB32" s="25"/>
      <c r="CC32" s="37">
        <f t="shared" si="51"/>
        <v>0</v>
      </c>
      <c r="CD32" s="37">
        <f t="shared" si="52"/>
        <v>0</v>
      </c>
      <c r="CE32" s="37">
        <f t="shared" si="53"/>
        <v>0</v>
      </c>
      <c r="CF32" s="25">
        <v>1</v>
      </c>
      <c r="CG32" s="25">
        <v>7</v>
      </c>
      <c r="CH32" s="25">
        <v>1</v>
      </c>
      <c r="CI32" s="25">
        <v>4</v>
      </c>
      <c r="CJ32" s="25">
        <v>1</v>
      </c>
      <c r="CK32" s="25">
        <v>3</v>
      </c>
      <c r="CL32" s="37">
        <f t="shared" si="54"/>
        <v>2</v>
      </c>
      <c r="CM32" s="37">
        <f t="shared" si="55"/>
        <v>0.5</v>
      </c>
      <c r="CN32" s="37">
        <f t="shared" si="56"/>
        <v>1.5</v>
      </c>
      <c r="CP32" s="42">
        <f t="shared" si="57"/>
        <v>28</v>
      </c>
    </row>
    <row r="33" spans="4:94" x14ac:dyDescent="0.25">
      <c r="D33">
        <v>30</v>
      </c>
      <c r="E33" s="24" t="s">
        <v>228</v>
      </c>
      <c r="F33" s="25">
        <v>6</v>
      </c>
      <c r="G33" s="25">
        <v>39</v>
      </c>
      <c r="H33" s="25">
        <v>2</v>
      </c>
      <c r="I33" s="25">
        <v>2</v>
      </c>
      <c r="J33" s="37">
        <f t="shared" si="58"/>
        <v>2</v>
      </c>
      <c r="K33" s="37">
        <f t="shared" si="59"/>
        <v>20.5</v>
      </c>
      <c r="L33" s="25"/>
      <c r="M33" s="25"/>
      <c r="N33" s="25"/>
      <c r="O33" s="25"/>
      <c r="P33" s="25"/>
      <c r="Q33" s="25"/>
      <c r="R33" s="37">
        <f t="shared" si="60"/>
        <v>0</v>
      </c>
      <c r="S33" s="37">
        <f t="shared" si="61"/>
        <v>0</v>
      </c>
      <c r="T33" s="37">
        <f t="shared" si="62"/>
        <v>0</v>
      </c>
      <c r="U33" s="25"/>
      <c r="V33" s="25"/>
      <c r="W33" s="25"/>
      <c r="X33" s="25"/>
      <c r="Y33" s="25"/>
      <c r="Z33" s="25"/>
      <c r="AA33" s="37">
        <f t="shared" si="63"/>
        <v>0</v>
      </c>
      <c r="AB33" s="37">
        <f t="shared" si="64"/>
        <v>0</v>
      </c>
      <c r="AC33" s="37">
        <f t="shared" si="65"/>
        <v>0</v>
      </c>
      <c r="AD33" s="25"/>
      <c r="AE33" s="25"/>
      <c r="AF33" s="25"/>
      <c r="AG33" s="25"/>
      <c r="AH33" s="25"/>
      <c r="AI33" s="25"/>
      <c r="AJ33" s="37">
        <f t="shared" si="66"/>
        <v>0</v>
      </c>
      <c r="AK33" s="37">
        <f t="shared" si="67"/>
        <v>0</v>
      </c>
      <c r="AL33" s="37">
        <f t="shared" si="68"/>
        <v>0</v>
      </c>
      <c r="AM33" s="25"/>
      <c r="AN33" s="25"/>
      <c r="AO33" s="25"/>
      <c r="AP33" s="25"/>
      <c r="AQ33" s="25"/>
      <c r="AR33" s="25"/>
      <c r="AS33" s="37">
        <f t="shared" si="69"/>
        <v>0</v>
      </c>
      <c r="AT33" s="37">
        <f t="shared" si="70"/>
        <v>0</v>
      </c>
      <c r="AU33" s="37">
        <f t="shared" si="71"/>
        <v>0</v>
      </c>
      <c r="AV33" s="25"/>
      <c r="AW33" s="25"/>
      <c r="AX33" s="25"/>
      <c r="AY33" s="25"/>
      <c r="AZ33" s="25"/>
      <c r="BA33" s="25"/>
      <c r="BB33" s="37">
        <f t="shared" si="72"/>
        <v>0</v>
      </c>
      <c r="BC33" s="37">
        <f t="shared" si="73"/>
        <v>0</v>
      </c>
      <c r="BD33" s="37">
        <f t="shared" si="74"/>
        <v>0</v>
      </c>
      <c r="BE33" s="25">
        <v>8</v>
      </c>
      <c r="BF33" s="25">
        <v>55</v>
      </c>
      <c r="BG33" s="25">
        <v>8</v>
      </c>
      <c r="BH33" s="25">
        <v>32</v>
      </c>
      <c r="BI33" s="25">
        <v>3</v>
      </c>
      <c r="BJ33" s="25">
        <v>10</v>
      </c>
      <c r="BK33" s="37">
        <f t="shared" si="45"/>
        <v>6.5</v>
      </c>
      <c r="BL33" s="37">
        <f t="shared" si="46"/>
        <v>13.5</v>
      </c>
      <c r="BM33" s="37">
        <f t="shared" si="47"/>
        <v>11.5</v>
      </c>
      <c r="BN33" s="25"/>
      <c r="BO33" s="25"/>
      <c r="BP33" s="25"/>
      <c r="BQ33" s="25"/>
      <c r="BR33" s="25"/>
      <c r="BS33" s="25"/>
      <c r="BT33" s="37">
        <f t="shared" si="48"/>
        <v>0</v>
      </c>
      <c r="BU33" s="37">
        <f t="shared" si="49"/>
        <v>0</v>
      </c>
      <c r="BV33" s="37">
        <f t="shared" si="50"/>
        <v>0</v>
      </c>
      <c r="BW33" s="25"/>
      <c r="BX33" s="25"/>
      <c r="BY33" s="25"/>
      <c r="BZ33" s="25"/>
      <c r="CA33" s="25"/>
      <c r="CB33" s="25"/>
      <c r="CC33" s="37">
        <f t="shared" si="51"/>
        <v>0</v>
      </c>
      <c r="CD33" s="37">
        <f t="shared" si="52"/>
        <v>0</v>
      </c>
      <c r="CE33" s="37">
        <f t="shared" si="53"/>
        <v>0</v>
      </c>
      <c r="CF33" s="25"/>
      <c r="CG33" s="25"/>
      <c r="CH33" s="25"/>
      <c r="CI33" s="25"/>
      <c r="CJ33" s="25"/>
      <c r="CK33" s="25"/>
      <c r="CL33" s="37">
        <f t="shared" si="54"/>
        <v>0</v>
      </c>
      <c r="CM33" s="37">
        <f t="shared" si="55"/>
        <v>0</v>
      </c>
      <c r="CN33" s="37">
        <f t="shared" si="56"/>
        <v>0</v>
      </c>
      <c r="CP33" s="42">
        <f t="shared" si="57"/>
        <v>54</v>
      </c>
    </row>
    <row r="34" spans="4:94" x14ac:dyDescent="0.25">
      <c r="D34">
        <v>120</v>
      </c>
      <c r="E34" s="24" t="s">
        <v>229</v>
      </c>
      <c r="F34" s="25"/>
      <c r="G34" s="25"/>
      <c r="H34" s="25"/>
      <c r="I34" s="25"/>
      <c r="J34" s="37">
        <f t="shared" si="58"/>
        <v>0</v>
      </c>
      <c r="K34" s="37">
        <f t="shared" si="59"/>
        <v>0</v>
      </c>
      <c r="L34" s="25"/>
      <c r="M34" s="25"/>
      <c r="N34" s="25"/>
      <c r="O34" s="25"/>
      <c r="P34" s="25"/>
      <c r="Q34" s="25"/>
      <c r="R34" s="37">
        <f t="shared" si="60"/>
        <v>0</v>
      </c>
      <c r="S34" s="37">
        <f t="shared" si="61"/>
        <v>0</v>
      </c>
      <c r="T34" s="37">
        <f t="shared" si="62"/>
        <v>0</v>
      </c>
      <c r="U34" s="25"/>
      <c r="V34" s="25"/>
      <c r="W34" s="25"/>
      <c r="X34" s="25"/>
      <c r="Y34" s="25"/>
      <c r="Z34" s="25"/>
      <c r="AA34" s="37">
        <f t="shared" si="63"/>
        <v>0</v>
      </c>
      <c r="AB34" s="37">
        <f t="shared" si="64"/>
        <v>0</v>
      </c>
      <c r="AC34" s="37">
        <f t="shared" si="65"/>
        <v>0</v>
      </c>
      <c r="AD34" s="25"/>
      <c r="AE34" s="25"/>
      <c r="AF34" s="25"/>
      <c r="AG34" s="25"/>
      <c r="AH34" s="25"/>
      <c r="AI34" s="25"/>
      <c r="AJ34" s="37">
        <f t="shared" si="66"/>
        <v>0</v>
      </c>
      <c r="AK34" s="37">
        <f t="shared" si="67"/>
        <v>0</v>
      </c>
      <c r="AL34" s="37">
        <f t="shared" si="68"/>
        <v>0</v>
      </c>
      <c r="AM34" s="25"/>
      <c r="AN34" s="25"/>
      <c r="AO34" s="25"/>
      <c r="AP34" s="25"/>
      <c r="AQ34" s="25"/>
      <c r="AR34" s="25"/>
      <c r="AS34" s="37">
        <f t="shared" si="69"/>
        <v>0</v>
      </c>
      <c r="AT34" s="37">
        <f t="shared" si="70"/>
        <v>0</v>
      </c>
      <c r="AU34" s="37">
        <f t="shared" si="71"/>
        <v>0</v>
      </c>
      <c r="AV34" s="25"/>
      <c r="AW34" s="25"/>
      <c r="AX34" s="25"/>
      <c r="AY34" s="25"/>
      <c r="AZ34" s="25"/>
      <c r="BA34" s="25"/>
      <c r="BB34" s="37">
        <f t="shared" si="72"/>
        <v>0</v>
      </c>
      <c r="BC34" s="37">
        <f t="shared" si="73"/>
        <v>0</v>
      </c>
      <c r="BD34" s="37">
        <f t="shared" si="74"/>
        <v>0</v>
      </c>
      <c r="BE34" s="25"/>
      <c r="BF34" s="25"/>
      <c r="BG34" s="25"/>
      <c r="BH34" s="25"/>
      <c r="BI34" s="25"/>
      <c r="BJ34" s="25"/>
      <c r="BK34" s="37">
        <f t="shared" si="45"/>
        <v>0</v>
      </c>
      <c r="BL34" s="37">
        <f t="shared" si="46"/>
        <v>0</v>
      </c>
      <c r="BM34" s="37">
        <f t="shared" si="47"/>
        <v>0</v>
      </c>
      <c r="BN34" s="25"/>
      <c r="BO34" s="25"/>
      <c r="BP34" s="25"/>
      <c r="BQ34" s="25"/>
      <c r="BR34" s="25"/>
      <c r="BS34" s="25"/>
      <c r="BT34" s="37">
        <f t="shared" si="48"/>
        <v>0</v>
      </c>
      <c r="BU34" s="37">
        <f t="shared" si="49"/>
        <v>0</v>
      </c>
      <c r="BV34" s="37">
        <f t="shared" si="50"/>
        <v>0</v>
      </c>
      <c r="BW34" s="25">
        <v>8</v>
      </c>
      <c r="BX34" s="25">
        <v>59</v>
      </c>
      <c r="BY34" s="25">
        <v>8</v>
      </c>
      <c r="BZ34" s="25">
        <v>38</v>
      </c>
      <c r="CA34" s="25">
        <v>1</v>
      </c>
      <c r="CB34" s="25">
        <v>1</v>
      </c>
      <c r="CC34" s="37">
        <f t="shared" si="51"/>
        <v>1</v>
      </c>
      <c r="CD34" s="37">
        <f t="shared" si="52"/>
        <v>22</v>
      </c>
      <c r="CE34" s="37">
        <f t="shared" si="53"/>
        <v>10.5</v>
      </c>
      <c r="CF34" s="25"/>
      <c r="CG34" s="25"/>
      <c r="CH34" s="25"/>
      <c r="CI34" s="25"/>
      <c r="CJ34" s="25"/>
      <c r="CK34" s="25"/>
      <c r="CL34" s="37">
        <f t="shared" si="54"/>
        <v>0</v>
      </c>
      <c r="CM34" s="37">
        <f t="shared" si="55"/>
        <v>0</v>
      </c>
      <c r="CN34" s="37">
        <f t="shared" si="56"/>
        <v>0</v>
      </c>
      <c r="CP34" s="42">
        <f t="shared" si="57"/>
        <v>33.5</v>
      </c>
    </row>
  </sheetData>
  <mergeCells count="84">
    <mergeCell ref="AV9:BA9"/>
    <mergeCell ref="BB9:BD9"/>
    <mergeCell ref="CC9:CE9"/>
    <mergeCell ref="CF9:CK9"/>
    <mergeCell ref="CL9:CN9"/>
    <mergeCell ref="BE9:BJ9"/>
    <mergeCell ref="BK9:BM9"/>
    <mergeCell ref="BN9:BS9"/>
    <mergeCell ref="BT9:BV9"/>
    <mergeCell ref="BW9:CB9"/>
    <mergeCell ref="A9:B9"/>
    <mergeCell ref="F9:I9"/>
    <mergeCell ref="J9:K9"/>
    <mergeCell ref="L9:Q9"/>
    <mergeCell ref="N7:N8"/>
    <mergeCell ref="O7:O8"/>
    <mergeCell ref="P7:P8"/>
    <mergeCell ref="AS9:AU9"/>
    <mergeCell ref="X7:X8"/>
    <mergeCell ref="Y7:Y8"/>
    <mergeCell ref="AD7:AD8"/>
    <mergeCell ref="AE7:AE8"/>
    <mergeCell ref="AF7:AF8"/>
    <mergeCell ref="U9:X9"/>
    <mergeCell ref="AB9:AC9"/>
    <mergeCell ref="AD9:AI9"/>
    <mergeCell ref="AJ9:AL9"/>
    <mergeCell ref="AM9:AR9"/>
    <mergeCell ref="AH7:AH8"/>
    <mergeCell ref="AM7:AM8"/>
    <mergeCell ref="AN7:AN8"/>
    <mergeCell ref="AO7:AO8"/>
    <mergeCell ref="AP7:AP8"/>
    <mergeCell ref="J2:K2"/>
    <mergeCell ref="R2:T2"/>
    <mergeCell ref="AA2:AC2"/>
    <mergeCell ref="AG7:AG8"/>
    <mergeCell ref="R9:T9"/>
    <mergeCell ref="U7:U8"/>
    <mergeCell ref="V7:V8"/>
    <mergeCell ref="W7:W8"/>
    <mergeCell ref="A5:B5"/>
    <mergeCell ref="A6:B6"/>
    <mergeCell ref="A7:B7"/>
    <mergeCell ref="F7:F8"/>
    <mergeCell ref="G7:G8"/>
    <mergeCell ref="H7:H8"/>
    <mergeCell ref="I7:I8"/>
    <mergeCell ref="L7:L8"/>
    <mergeCell ref="M7:M8"/>
    <mergeCell ref="A8:B8"/>
    <mergeCell ref="AJ2:AL2"/>
    <mergeCell ref="AS2:AU2"/>
    <mergeCell ref="BB2:BD2"/>
    <mergeCell ref="BK2:BM2"/>
    <mergeCell ref="BE7:BE8"/>
    <mergeCell ref="BF7:BF8"/>
    <mergeCell ref="BG7:BG8"/>
    <mergeCell ref="BH7:BH8"/>
    <mergeCell ref="BI7:BI8"/>
    <mergeCell ref="AQ7:AQ8"/>
    <mergeCell ref="AY7:AY8"/>
    <mergeCell ref="AZ7:AZ8"/>
    <mergeCell ref="AV7:AV8"/>
    <mergeCell ref="AW7:AW8"/>
    <mergeCell ref="AX7:AX8"/>
    <mergeCell ref="BT2:BV2"/>
    <mergeCell ref="BN7:BN8"/>
    <mergeCell ref="BO7:BO8"/>
    <mergeCell ref="BP7:BP8"/>
    <mergeCell ref="BQ7:BQ8"/>
    <mergeCell ref="BR7:BR8"/>
    <mergeCell ref="CC2:CE2"/>
    <mergeCell ref="BW7:BW8"/>
    <mergeCell ref="BX7:BX8"/>
    <mergeCell ref="BY7:BY8"/>
    <mergeCell ref="BZ7:BZ8"/>
    <mergeCell ref="CA7:CA8"/>
    <mergeCell ref="CL2:CN2"/>
    <mergeCell ref="CF7:CF8"/>
    <mergeCell ref="CG7:CG8"/>
    <mergeCell ref="CH7:CH8"/>
    <mergeCell ref="CI7:CI8"/>
    <mergeCell ref="CJ7:CJ8"/>
  </mergeCells>
  <dataValidations count="4">
    <dataValidation type="whole" allowBlank="1" showInputMessage="1" showErrorMessage="1" sqref="AI12">
      <formula1>0</formula1>
      <formula2>200</formula2>
    </dataValidation>
    <dataValidation type="whole" allowBlank="1" showInputMessage="1" showErrorMessage="1" sqref="AE12 M23">
      <formula1>0</formula1>
      <formula2>250</formula2>
    </dataValidation>
    <dataValidation type="whole" allowBlank="1" showInputMessage="1" showErrorMessage="1" sqref="AH12 AF12 AD12 N23 L23">
      <formula1>0</formula1>
      <formula2>30</formula2>
    </dataValidation>
    <dataValidation type="whole" allowBlank="1" showInputMessage="1" showErrorMessage="1" sqref="AG12 O23">
      <formula1>0</formula1>
      <formula2>300</formula2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T46"/>
  <sheetViews>
    <sheetView tabSelected="1" topLeftCell="A5" zoomScaleNormal="100" workbookViewId="0">
      <selection activeCell="N27" sqref="N27"/>
    </sheetView>
  </sheetViews>
  <sheetFormatPr defaultRowHeight="15" x14ac:dyDescent="0.25"/>
  <cols>
    <col min="2" max="2" width="11.85546875" customWidth="1"/>
    <col min="3" max="3" width="13.7109375" customWidth="1"/>
    <col min="4" max="4" width="14.28515625" customWidth="1"/>
    <col min="5" max="6" width="10.5703125" customWidth="1"/>
    <col min="7" max="7" width="11" customWidth="1"/>
    <col min="8" max="8" width="10.7109375" customWidth="1"/>
    <col min="9" max="9" width="10.85546875" customWidth="1"/>
    <col min="10" max="10" width="10.5703125" customWidth="1"/>
    <col min="11" max="11" width="11" customWidth="1"/>
    <col min="14" max="14" width="13.85546875" customWidth="1"/>
  </cols>
  <sheetData>
    <row r="5" spans="2:18" ht="15.75" thickBot="1" x14ac:dyDescent="0.3">
      <c r="I5" t="s">
        <v>319</v>
      </c>
      <c r="J5" s="33"/>
    </row>
    <row r="6" spans="2:18" ht="15.75" thickBot="1" x14ac:dyDescent="0.3">
      <c r="C6" t="s">
        <v>315</v>
      </c>
      <c r="D6">
        <v>38</v>
      </c>
      <c r="E6">
        <v>7</v>
      </c>
      <c r="F6">
        <v>13</v>
      </c>
      <c r="G6">
        <v>34</v>
      </c>
      <c r="H6">
        <v>12</v>
      </c>
      <c r="I6">
        <v>839</v>
      </c>
      <c r="J6">
        <v>86</v>
      </c>
      <c r="K6">
        <v>29</v>
      </c>
      <c r="L6" s="53">
        <f>SUM(D6:K6)</f>
        <v>1058</v>
      </c>
      <c r="M6" t="s">
        <v>318</v>
      </c>
    </row>
    <row r="7" spans="2:18" x14ac:dyDescent="0.25">
      <c r="D7" s="63" t="s">
        <v>334</v>
      </c>
      <c r="L7" s="54"/>
    </row>
    <row r="8" spans="2:18" x14ac:dyDescent="0.25">
      <c r="B8" s="1" t="s">
        <v>62</v>
      </c>
      <c r="C8" s="1" t="s">
        <v>303</v>
      </c>
      <c r="D8" s="64"/>
      <c r="E8" s="1" t="s">
        <v>295</v>
      </c>
      <c r="F8" s="1" t="s">
        <v>296</v>
      </c>
      <c r="G8" s="1" t="s">
        <v>297</v>
      </c>
      <c r="H8" s="1" t="s">
        <v>298</v>
      </c>
      <c r="I8" s="52" t="s">
        <v>299</v>
      </c>
      <c r="J8" s="1" t="s">
        <v>300</v>
      </c>
      <c r="K8" s="1" t="s">
        <v>301</v>
      </c>
      <c r="L8" s="44" t="s">
        <v>4</v>
      </c>
    </row>
    <row r="9" spans="2:18" x14ac:dyDescent="0.25">
      <c r="B9" t="s">
        <v>53</v>
      </c>
      <c r="C9" t="s">
        <v>304</v>
      </c>
      <c r="D9" s="3"/>
      <c r="E9" s="3"/>
      <c r="F9" s="3">
        <f>+'160ac-s3'!AB5</f>
        <v>36.4</v>
      </c>
      <c r="G9" s="3"/>
      <c r="H9" s="3">
        <f>+'1100ac-s5ab'!J5</f>
        <v>32.400000000000006</v>
      </c>
      <c r="I9" s="3">
        <f>+'1100ac-s6'!J5</f>
        <v>4422.3925233644859</v>
      </c>
      <c r="J9" s="3">
        <f>+'1100ac-s3'!J5</f>
        <v>273.63636363636363</v>
      </c>
      <c r="K9" s="45">
        <f>+'1100ac-s4'!J5</f>
        <v>7.8541666666666661</v>
      </c>
      <c r="L9" s="33">
        <f t="shared" ref="L9:L45" si="0">SUM(D9:K9)</f>
        <v>4772.683053667517</v>
      </c>
      <c r="O9" t="s">
        <v>321</v>
      </c>
      <c r="P9" t="s">
        <v>322</v>
      </c>
      <c r="Q9" t="s">
        <v>323</v>
      </c>
      <c r="R9" t="s">
        <v>324</v>
      </c>
    </row>
    <row r="10" spans="2:18" x14ac:dyDescent="0.25">
      <c r="B10" t="s">
        <v>53</v>
      </c>
      <c r="C10" t="s">
        <v>305</v>
      </c>
      <c r="D10" s="3"/>
      <c r="E10" s="3">
        <f>+'160ac-s4'!AO5</f>
        <v>2.916666666666667</v>
      </c>
      <c r="F10" s="3">
        <f>+'160ac-s3'!AC5</f>
        <v>50.050000000000004</v>
      </c>
      <c r="G10" s="3"/>
      <c r="H10" s="3">
        <f>+'1100ac-s5ab'!K5</f>
        <v>78</v>
      </c>
      <c r="I10" s="3">
        <f>+'1100ac-s6'!K5</f>
        <v>3089.4018691588785</v>
      </c>
      <c r="J10" s="3">
        <f>+'1100ac-s3'!K5</f>
        <v>179.81818181818181</v>
      </c>
      <c r="K10" s="46">
        <f>+'1100ac-s4'!K5</f>
        <v>38.666666666666664</v>
      </c>
      <c r="L10" s="33">
        <f t="shared" si="0"/>
        <v>3438.8533843103937</v>
      </c>
      <c r="N10" s="1" t="s">
        <v>327</v>
      </c>
      <c r="O10" s="55">
        <f>+'160ac-s4'!B20</f>
        <v>0.47075115315785054</v>
      </c>
      <c r="P10">
        <f>+'160ac-s4'!C5</f>
        <v>66.5</v>
      </c>
      <c r="Q10">
        <f>+O10*P10</f>
        <v>31.304951684997061</v>
      </c>
      <c r="R10">
        <f>+Q10^2</f>
        <v>980.00000000000034</v>
      </c>
    </row>
    <row r="11" spans="2:18" x14ac:dyDescent="0.25">
      <c r="B11" t="s">
        <v>306</v>
      </c>
      <c r="C11" t="s">
        <v>307</v>
      </c>
      <c r="D11" s="3"/>
      <c r="E11" s="3"/>
      <c r="F11" s="3">
        <f>+'160ac-s3'!U5</f>
        <v>4.55</v>
      </c>
      <c r="G11" s="3">
        <f>+'160ac-s2'!L5</f>
        <v>198.33333333333331</v>
      </c>
      <c r="H11" s="3"/>
      <c r="I11" s="3">
        <f>+'1100ac-s6'!R5</f>
        <v>1485.8925233644859</v>
      </c>
      <c r="J11" s="3">
        <f>+'1100ac-s3'!R5</f>
        <v>6.5151515151515156</v>
      </c>
      <c r="K11" s="46"/>
      <c r="L11" s="33">
        <f t="shared" si="0"/>
        <v>1695.2910082129706</v>
      </c>
      <c r="N11" s="1" t="s">
        <v>328</v>
      </c>
      <c r="O11" s="55">
        <f>+'160ac-s3'!B20</f>
        <v>0.33821150142180501</v>
      </c>
      <c r="P11">
        <f>+'160ac-s3'!C5</f>
        <v>241.8</v>
      </c>
      <c r="Q11">
        <f t="shared" ref="Q11" si="1">+O11*P11</f>
        <v>81.779541043792449</v>
      </c>
      <c r="R11">
        <f t="shared" ref="R11:R15" si="2">+Q11^2</f>
        <v>6687.8933333333334</v>
      </c>
    </row>
    <row r="12" spans="2:18" x14ac:dyDescent="0.25">
      <c r="B12" t="s">
        <v>306</v>
      </c>
      <c r="C12" t="s">
        <v>308</v>
      </c>
      <c r="D12" s="3"/>
      <c r="E12" s="3"/>
      <c r="F12" s="3">
        <f>+'160ac-s3'!V5</f>
        <v>1.3</v>
      </c>
      <c r="G12" s="3">
        <f>+'160ac-s2'!M5</f>
        <v>291.26666666666665</v>
      </c>
      <c r="H12" s="3"/>
      <c r="I12" s="3">
        <f>+'1100ac-s6'!S5</f>
        <v>2775.7570093457944</v>
      </c>
      <c r="J12" s="3">
        <f>+'1100ac-s3'!S5</f>
        <v>1.303030303030303</v>
      </c>
      <c r="K12" s="46">
        <f>+'1100ac-s4'!S5</f>
        <v>86.395833333333329</v>
      </c>
      <c r="L12" s="33">
        <f t="shared" si="0"/>
        <v>3156.0225396488249</v>
      </c>
      <c r="N12" s="1" t="s">
        <v>329</v>
      </c>
      <c r="O12" s="55">
        <f>+'160ac-s2'!B20</f>
        <v>0.26530186436554343</v>
      </c>
      <c r="P12">
        <f>+'160ac-s2'!C5</f>
        <v>1518.6666666666665</v>
      </c>
      <c r="Q12">
        <f>+O12*P12</f>
        <v>402.90509801647192</v>
      </c>
      <c r="R12">
        <f t="shared" si="2"/>
        <v>162332.51800766285</v>
      </c>
    </row>
    <row r="13" spans="2:18" x14ac:dyDescent="0.25">
      <c r="B13" t="s">
        <v>306</v>
      </c>
      <c r="C13" t="s">
        <v>309</v>
      </c>
      <c r="D13" s="3"/>
      <c r="E13" s="3"/>
      <c r="F13" s="3">
        <f>+'160ac-s3'!W5</f>
        <v>1.95</v>
      </c>
      <c r="G13" s="3">
        <f>+'160ac-s2'!N5</f>
        <v>697</v>
      </c>
      <c r="H13" s="3"/>
      <c r="I13" s="3">
        <f>+'1100ac-s6'!T5</f>
        <v>3650.0420560747662</v>
      </c>
      <c r="J13" s="3">
        <f>+'1100ac-s3'!T5</f>
        <v>3.9090909090909092</v>
      </c>
      <c r="K13" s="46">
        <f>+'1100ac-s4'!T5</f>
        <v>63.4375</v>
      </c>
      <c r="L13" s="33">
        <f t="shared" si="0"/>
        <v>4416.338646983857</v>
      </c>
      <c r="N13" s="1" t="s">
        <v>330</v>
      </c>
      <c r="O13" s="55">
        <f>+'1100ac-s5ab'!B20</f>
        <v>0.57681937227809377</v>
      </c>
      <c r="P13">
        <f>+'1100ac-s5ab'!C5</f>
        <v>163.19999999999999</v>
      </c>
      <c r="Q13">
        <f t="shared" ref="Q13:Q15" si="3">+O13*P13</f>
        <v>94.136921555784895</v>
      </c>
      <c r="R13">
        <f t="shared" si="2"/>
        <v>8861.7599999999984</v>
      </c>
    </row>
    <row r="14" spans="2:18" x14ac:dyDescent="0.25">
      <c r="B14" t="s">
        <v>43</v>
      </c>
      <c r="C14" t="s">
        <v>310</v>
      </c>
      <c r="D14" s="3">
        <f>+'log tally'!H5</f>
        <v>27.31</v>
      </c>
      <c r="E14" s="3"/>
      <c r="F14" s="3"/>
      <c r="G14" s="3"/>
      <c r="H14" s="3"/>
      <c r="I14" s="3"/>
      <c r="J14" s="3"/>
      <c r="K14" s="46"/>
      <c r="L14" s="33">
        <f t="shared" si="0"/>
        <v>27.31</v>
      </c>
      <c r="N14" s="52" t="s">
        <v>331</v>
      </c>
      <c r="O14" s="55">
        <f>+'1100ac-s6'!B20</f>
        <v>8.7878157184273817E-2</v>
      </c>
      <c r="P14">
        <f>+'1100ac-s6'!C5</f>
        <v>29937.401869158883</v>
      </c>
      <c r="Q14">
        <f t="shared" si="3"/>
        <v>2630.843707146717</v>
      </c>
      <c r="R14">
        <f t="shared" si="2"/>
        <v>6921338.6114334809</v>
      </c>
    </row>
    <row r="15" spans="2:18" x14ac:dyDescent="0.25">
      <c r="B15" t="s">
        <v>43</v>
      </c>
      <c r="C15" t="s">
        <v>311</v>
      </c>
      <c r="D15" s="3"/>
      <c r="E15" s="3"/>
      <c r="F15" s="3">
        <f>+'160ac-s3'!BB5</f>
        <v>2.6</v>
      </c>
      <c r="G15" s="3">
        <f>+'160ac-s2'!AY5</f>
        <v>4.5333333333333332</v>
      </c>
      <c r="H15" s="3"/>
      <c r="I15" s="3">
        <f>+'1100ac-s6'!AA5</f>
        <v>1266.3411214953271</v>
      </c>
      <c r="J15" s="3">
        <f>+'1100ac-s3'!AA5</f>
        <v>161.57575757575759</v>
      </c>
      <c r="K15" s="46">
        <f>+'1100ac-s4'!AA5</f>
        <v>24.166666666666668</v>
      </c>
      <c r="L15" s="33">
        <f t="shared" si="0"/>
        <v>1459.2168790710848</v>
      </c>
      <c r="N15" s="1" t="s">
        <v>332</v>
      </c>
      <c r="O15" s="55">
        <f>+'1100ac-s3'!B20</f>
        <v>0.27987424357822049</v>
      </c>
      <c r="P15" s="43">
        <f>+'1100ac-s3'!C5</f>
        <v>1547.9999999999998</v>
      </c>
      <c r="Q15">
        <f t="shared" si="3"/>
        <v>433.24532905908524</v>
      </c>
      <c r="R15">
        <f t="shared" si="2"/>
        <v>187701.51515151505</v>
      </c>
    </row>
    <row r="16" spans="2:18" x14ac:dyDescent="0.25">
      <c r="B16" t="s">
        <v>43</v>
      </c>
      <c r="C16" t="s">
        <v>335</v>
      </c>
      <c r="D16" s="3">
        <f>+'log tally'!N8</f>
        <v>5.6000000000000005</v>
      </c>
      <c r="E16" s="3"/>
      <c r="F16" s="3">
        <f>+'160ac-s3'!BC5</f>
        <v>0.65</v>
      </c>
      <c r="G16" s="3">
        <f>+'160ac-s2'!AZ5</f>
        <v>1.1333333333333333</v>
      </c>
      <c r="H16" s="3"/>
      <c r="I16" s="3">
        <f>+'1100ac-s6'!AB5</f>
        <v>419.5</v>
      </c>
      <c r="J16" s="3">
        <f>+'1100ac-s3'!AB5</f>
        <v>58.636363636363633</v>
      </c>
      <c r="K16" s="46">
        <f>+'1100ac-s4'!AB5</f>
        <v>13.895833333333334</v>
      </c>
      <c r="L16" s="33">
        <f t="shared" si="0"/>
        <v>499.41553030303027</v>
      </c>
      <c r="N16" s="1" t="s">
        <v>333</v>
      </c>
      <c r="O16" s="55">
        <f>+'1100ac-s4'!B20</f>
        <v>0.22901361196239284</v>
      </c>
      <c r="P16">
        <f>+'1100ac-s4'!C5</f>
        <v>642.83333333333337</v>
      </c>
      <c r="Q16">
        <f t="shared" ref="Q16" si="4">+O16*P16</f>
        <v>147.21758355649155</v>
      </c>
      <c r="R16">
        <f t="shared" ref="R16" si="5">+Q16^2</f>
        <v>21673.016908212572</v>
      </c>
    </row>
    <row r="17" spans="2:20" x14ac:dyDescent="0.25">
      <c r="B17" t="s">
        <v>43</v>
      </c>
      <c r="C17" t="s">
        <v>336</v>
      </c>
      <c r="D17" s="3">
        <f>+'log tally'!N11</f>
        <v>10.71</v>
      </c>
      <c r="E17" s="3"/>
      <c r="F17" s="3">
        <f>+'160ac-s3'!BD5</f>
        <v>0.65</v>
      </c>
      <c r="G17" s="3">
        <f>+'160ac-s2'!BA5</f>
        <v>11.333333333333332</v>
      </c>
      <c r="H17" s="3"/>
      <c r="I17" s="3">
        <f>+'1100ac-s6'!AC5</f>
        <v>1085.9953271028037</v>
      </c>
      <c r="J17" s="3">
        <f>+'1100ac-s3'!AC5</f>
        <v>198.06060606060606</v>
      </c>
      <c r="K17" s="46">
        <f>+'1100ac-s4'!AC5</f>
        <v>24.770833333333332</v>
      </c>
      <c r="L17" s="33">
        <f t="shared" si="0"/>
        <v>1331.5200998300763</v>
      </c>
      <c r="O17" s="55"/>
    </row>
    <row r="18" spans="2:20" x14ac:dyDescent="0.25">
      <c r="B18" t="s">
        <v>312</v>
      </c>
      <c r="C18" t="s">
        <v>310</v>
      </c>
      <c r="D18" s="3">
        <f>+'log tally'!I5</f>
        <v>25.23</v>
      </c>
      <c r="E18" s="3"/>
      <c r="F18" s="3"/>
      <c r="G18" s="3"/>
      <c r="H18" s="3"/>
      <c r="I18" s="3"/>
      <c r="J18" s="3"/>
      <c r="K18" s="46"/>
      <c r="L18" s="33">
        <f t="shared" si="0"/>
        <v>25.23</v>
      </c>
      <c r="N18" t="s">
        <v>325</v>
      </c>
      <c r="P18">
        <f>SUM(P10:P16)</f>
        <v>34118.401869158886</v>
      </c>
      <c r="R18">
        <f>SUM(R10:R16)</f>
        <v>7309575.3148342045</v>
      </c>
    </row>
    <row r="19" spans="2:20" x14ac:dyDescent="0.25">
      <c r="B19" t="s">
        <v>312</v>
      </c>
      <c r="C19" t="s">
        <v>311</v>
      </c>
      <c r="D19" s="3"/>
      <c r="E19" s="3"/>
      <c r="F19" s="3">
        <f>+'160ac-s3'!AS5</f>
        <v>4.55</v>
      </c>
      <c r="G19" s="3">
        <f>+'160ac-s2'!U5</f>
        <v>27.200000000000003</v>
      </c>
      <c r="H19" s="3"/>
      <c r="I19" s="3">
        <f>+'1100ac-s6'!AJ5</f>
        <v>1689.7616822429907</v>
      </c>
      <c r="J19" s="3">
        <f>+'1100ac-s3'!AJ5</f>
        <v>9.1212121212121211</v>
      </c>
      <c r="K19" s="46">
        <f>+'1100ac-s4'!AJ5</f>
        <v>13.291666666666666</v>
      </c>
      <c r="L19" s="33">
        <f t="shared" si="0"/>
        <v>1743.9245610308694</v>
      </c>
    </row>
    <row r="20" spans="2:20" ht="15.75" thickBot="1" x14ac:dyDescent="0.3">
      <c r="B20" t="s">
        <v>312</v>
      </c>
      <c r="C20" t="s">
        <v>308</v>
      </c>
      <c r="D20" s="3"/>
      <c r="E20" s="3"/>
      <c r="F20" s="3">
        <f>+'160ac-s3'!AT5</f>
        <v>0.65</v>
      </c>
      <c r="G20" s="3">
        <f>+'160ac-s2'!V5</f>
        <v>23.799999999999997</v>
      </c>
      <c r="H20" s="3"/>
      <c r="I20" s="3">
        <f>+'1100ac-s6'!AK5</f>
        <v>976.21962616822429</v>
      </c>
      <c r="J20" s="3">
        <f>+'1100ac-s3'!AK5</f>
        <v>18.242424242424242</v>
      </c>
      <c r="K20" s="46">
        <f>+'1100ac-s4'!AK5</f>
        <v>17.520833333333332</v>
      </c>
      <c r="L20" s="33">
        <f t="shared" si="0"/>
        <v>1036.4328837439818</v>
      </c>
      <c r="T20" t="s">
        <v>326</v>
      </c>
    </row>
    <row r="21" spans="2:20" ht="15.75" thickBot="1" x14ac:dyDescent="0.3">
      <c r="B21" t="s">
        <v>312</v>
      </c>
      <c r="C21" t="s">
        <v>309</v>
      </c>
      <c r="D21" s="3"/>
      <c r="E21" s="3">
        <f>+'160ac-s4'!AL5</f>
        <v>6.4166666666666661</v>
      </c>
      <c r="F21" s="3">
        <f>+'160ac-s3'!AU5</f>
        <v>6.5</v>
      </c>
      <c r="G21" s="3">
        <f>+'160ac-s2'!W5</f>
        <v>179.06666666666666</v>
      </c>
      <c r="H21" s="3"/>
      <c r="I21" s="3">
        <f>+'1100ac-s6'!AL5</f>
        <v>3665.7242990654208</v>
      </c>
      <c r="J21" s="3">
        <f>+'1100ac-s3'!AL5</f>
        <v>41.696969696969695</v>
      </c>
      <c r="K21" s="46">
        <f>+'1100ac-s4'!AL5</f>
        <v>60.416666666666671</v>
      </c>
      <c r="L21" s="33">
        <f t="shared" si="0"/>
        <v>3959.82126876239</v>
      </c>
      <c r="S21">
        <f>SQRT(R18)</f>
        <v>2703.6226280370943</v>
      </c>
      <c r="T21" s="57">
        <f>+S21/P18</f>
        <v>7.9242358373210225E-2</v>
      </c>
    </row>
    <row r="22" spans="2:20" x14ac:dyDescent="0.25">
      <c r="B22" t="s">
        <v>313</v>
      </c>
      <c r="C22" t="s">
        <v>310</v>
      </c>
      <c r="D22" s="3">
        <f>+'log tally'!J5</f>
        <v>2.74</v>
      </c>
      <c r="E22" s="3"/>
      <c r="F22" s="3"/>
      <c r="G22" s="3"/>
      <c r="H22" s="3"/>
      <c r="I22" s="3"/>
      <c r="J22" s="3"/>
      <c r="K22" s="46"/>
      <c r="L22" s="33">
        <f t="shared" si="0"/>
        <v>2.74</v>
      </c>
      <c r="N22" s="33"/>
    </row>
    <row r="23" spans="2:20" x14ac:dyDescent="0.25">
      <c r="B23" t="s">
        <v>313</v>
      </c>
      <c r="C23" t="s">
        <v>311</v>
      </c>
      <c r="D23" s="3"/>
      <c r="E23" s="3"/>
      <c r="F23" s="3"/>
      <c r="G23" s="3">
        <f>+'160ac-s2'!AM5</f>
        <v>11.333333333333332</v>
      </c>
      <c r="H23" s="3"/>
      <c r="I23" s="3"/>
      <c r="J23" s="3"/>
      <c r="K23" s="46"/>
      <c r="L23" s="33">
        <f t="shared" si="0"/>
        <v>11.333333333333332</v>
      </c>
    </row>
    <row r="24" spans="2:20" x14ac:dyDescent="0.25">
      <c r="B24" t="s">
        <v>313</v>
      </c>
      <c r="C24" t="s">
        <v>308</v>
      </c>
      <c r="D24" s="3"/>
      <c r="E24" s="3"/>
      <c r="F24" s="3"/>
      <c r="G24" s="3">
        <f>+'160ac-s2'!AN5</f>
        <v>4.5333333333333332</v>
      </c>
      <c r="H24" s="3"/>
      <c r="I24" s="3"/>
      <c r="J24" s="3"/>
      <c r="K24" s="46"/>
      <c r="L24" s="33">
        <f t="shared" si="0"/>
        <v>4.5333333333333332</v>
      </c>
    </row>
    <row r="25" spans="2:20" x14ac:dyDescent="0.25">
      <c r="B25" t="s">
        <v>313</v>
      </c>
      <c r="C25" t="s">
        <v>309</v>
      </c>
      <c r="D25" s="3"/>
      <c r="E25" s="3"/>
      <c r="F25" s="3"/>
      <c r="G25" s="3">
        <f>+'160ac-s2'!AO5</f>
        <v>17</v>
      </c>
      <c r="H25" s="3"/>
      <c r="I25" s="3"/>
      <c r="J25" s="3"/>
      <c r="K25" s="46"/>
      <c r="L25" s="33">
        <f t="shared" si="0"/>
        <v>17</v>
      </c>
    </row>
    <row r="26" spans="2:20" x14ac:dyDescent="0.25">
      <c r="B26" t="s">
        <v>52</v>
      </c>
      <c r="C26" t="s">
        <v>307</v>
      </c>
      <c r="D26" s="3"/>
      <c r="E26" s="3">
        <f>+'160ac-s4'!AG5</f>
        <v>1.75</v>
      </c>
      <c r="F26" s="3">
        <f>+'160ac-s3'!AJ5</f>
        <v>17.55</v>
      </c>
      <c r="G26" s="3">
        <f>+'160ac-s2'!AD5</f>
        <v>2.2666666666666666</v>
      </c>
      <c r="H26" s="3"/>
      <c r="I26" s="3">
        <f>+'1100ac-s6'!AS5</f>
        <v>937.01401869158883</v>
      </c>
      <c r="J26" s="3">
        <f>+'1100ac-s3'!AS5</f>
        <v>97.727272727272734</v>
      </c>
      <c r="K26" s="46">
        <f>+'1100ac-s4'!AS5</f>
        <v>27.791666666666668</v>
      </c>
      <c r="L26" s="33">
        <f t="shared" si="0"/>
        <v>1084.099624752195</v>
      </c>
    </row>
    <row r="27" spans="2:20" x14ac:dyDescent="0.25">
      <c r="B27" t="s">
        <v>52</v>
      </c>
      <c r="C27" t="s">
        <v>308</v>
      </c>
      <c r="D27" s="3"/>
      <c r="E27" s="3">
        <f>+'160ac-s4'!AH5</f>
        <v>0</v>
      </c>
      <c r="F27" s="3">
        <f>+'160ac-s3'!AK5</f>
        <v>8.4500000000000011</v>
      </c>
      <c r="G27" s="3">
        <f>+'160ac-s2'!AE5</f>
        <v>11.333333333333332</v>
      </c>
      <c r="H27" s="3"/>
      <c r="I27" s="3">
        <f>+'1100ac-s6'!AT5</f>
        <v>584.1635514018692</v>
      </c>
      <c r="J27" s="3">
        <f>+'1100ac-s3'!AT5</f>
        <v>32.575757575757578</v>
      </c>
      <c r="K27" s="46">
        <f>+'1100ac-s4'!AT5</f>
        <v>11.479166666666666</v>
      </c>
      <c r="L27" s="33">
        <f t="shared" si="0"/>
        <v>648.00180897762675</v>
      </c>
    </row>
    <row r="28" spans="2:20" x14ac:dyDescent="0.25">
      <c r="B28" t="s">
        <v>52</v>
      </c>
      <c r="C28" t="s">
        <v>305</v>
      </c>
      <c r="D28" s="3"/>
      <c r="E28" s="3">
        <f>+'160ac-s4'!AI5</f>
        <v>4.0833333333333339</v>
      </c>
      <c r="F28" s="3">
        <f>+'160ac-s3'!AL5</f>
        <v>21.45</v>
      </c>
      <c r="G28" s="3">
        <f>+'160ac-s2'!AF5</f>
        <v>12.466666666666665</v>
      </c>
      <c r="H28" s="3"/>
      <c r="I28" s="3">
        <f>+'1100ac-s6'!AU5</f>
        <v>1313.3878504672896</v>
      </c>
      <c r="J28" s="3">
        <f>+'1100ac-s3'!AU5</f>
        <v>110.75757575757575</v>
      </c>
      <c r="K28" s="46">
        <f>+'1100ac-s4'!AU5</f>
        <v>39.875</v>
      </c>
      <c r="L28" s="33">
        <f t="shared" si="0"/>
        <v>1502.0204262248653</v>
      </c>
    </row>
    <row r="29" spans="2:20" x14ac:dyDescent="0.25">
      <c r="B29" t="s">
        <v>50</v>
      </c>
      <c r="C29" t="s">
        <v>307</v>
      </c>
      <c r="D29" s="3"/>
      <c r="E29" s="3">
        <f>+'160ac-s4'!U5</f>
        <v>1.1666666666666665</v>
      </c>
      <c r="F29" s="3"/>
      <c r="G29" s="3"/>
      <c r="H29" s="3"/>
      <c r="I29" s="3">
        <f>+'1100ac-s6'!BB5</f>
        <v>78.411214953271028</v>
      </c>
      <c r="J29" s="3">
        <f>+'1100ac-s3'!BK5</f>
        <v>6.5151515151515156</v>
      </c>
      <c r="K29" s="46">
        <f>+'1100ac-s4'!CL5</f>
        <v>2.4166666666666665</v>
      </c>
      <c r="L29" s="33">
        <f t="shared" si="0"/>
        <v>88.509699801755886</v>
      </c>
    </row>
    <row r="30" spans="2:20" x14ac:dyDescent="0.25">
      <c r="B30" t="s">
        <v>50</v>
      </c>
      <c r="C30" t="s">
        <v>308</v>
      </c>
      <c r="D30" s="3"/>
      <c r="E30" s="3">
        <f>+'160ac-s4'!V5</f>
        <v>0</v>
      </c>
      <c r="F30" s="3"/>
      <c r="G30" s="3"/>
      <c r="H30" s="3"/>
      <c r="I30" s="3">
        <f>+'1100ac-s6'!BC5</f>
        <v>27.443925233644858</v>
      </c>
      <c r="J30" s="3">
        <f>+'1100ac-s3'!BL5</f>
        <v>7.8181818181818183</v>
      </c>
      <c r="K30" s="46">
        <f>+'1100ac-s4'!CM5</f>
        <v>0.60416666666666663</v>
      </c>
      <c r="L30" s="33">
        <f t="shared" si="0"/>
        <v>35.866273718493339</v>
      </c>
    </row>
    <row r="31" spans="2:20" x14ac:dyDescent="0.25">
      <c r="B31" t="s">
        <v>50</v>
      </c>
      <c r="C31" t="s">
        <v>40</v>
      </c>
      <c r="D31" s="3"/>
      <c r="E31" s="3">
        <f>+'160ac-s4'!W5</f>
        <v>14.583333333333334</v>
      </c>
      <c r="F31" s="3"/>
      <c r="G31" s="3"/>
      <c r="H31" s="3"/>
      <c r="I31" s="3">
        <f>+'1100ac-s6'!BD5</f>
        <v>211.71028037383175</v>
      </c>
      <c r="J31" s="3">
        <f>+'1100ac-s3'!BM5</f>
        <v>18.242424242424242</v>
      </c>
      <c r="K31" s="46">
        <f>+'1100ac-s4'!CN5</f>
        <v>1.8125</v>
      </c>
      <c r="L31" s="33">
        <f t="shared" si="0"/>
        <v>246.34853794958934</v>
      </c>
    </row>
    <row r="32" spans="2:20" x14ac:dyDescent="0.25">
      <c r="B32" t="s">
        <v>49</v>
      </c>
      <c r="C32" t="s">
        <v>307</v>
      </c>
      <c r="D32" s="3"/>
      <c r="E32" s="3">
        <f>+'160ac-s4'!L5</f>
        <v>4.0833333333333339</v>
      </c>
      <c r="F32" s="3">
        <f>+'160ac-s3'!L5</f>
        <v>24.7</v>
      </c>
      <c r="G32" s="3"/>
      <c r="H32" s="3">
        <f>+'1100ac-s5ab'!R5</f>
        <v>22.799999999999997</v>
      </c>
      <c r="I32" s="3">
        <f>+'1100ac-s6'!BK5</f>
        <v>882.12616822429902</v>
      </c>
      <c r="J32" s="3">
        <f>+'1100ac-s3'!BB5</f>
        <v>131.60606060606059</v>
      </c>
      <c r="K32" s="46">
        <f>+'1100ac-s4'!BB5</f>
        <v>3.0208333333333335</v>
      </c>
      <c r="L32" s="33">
        <f t="shared" si="0"/>
        <v>1068.3363954970262</v>
      </c>
    </row>
    <row r="33" spans="2:17" x14ac:dyDescent="0.25">
      <c r="B33" t="s">
        <v>49</v>
      </c>
      <c r="C33" t="s">
        <v>308</v>
      </c>
      <c r="D33" s="3"/>
      <c r="E33" s="3">
        <f>+'160ac-s4'!M5</f>
        <v>8.75</v>
      </c>
      <c r="F33" s="3">
        <f>+'160ac-s3'!M5</f>
        <v>16.25</v>
      </c>
      <c r="G33" s="3"/>
      <c r="H33" s="3">
        <f>+'1100ac-s5ab'!S5</f>
        <v>1.2000000000000002</v>
      </c>
      <c r="I33" s="3">
        <f>+'1100ac-s6'!BL5</f>
        <v>360.69158878504675</v>
      </c>
      <c r="J33" s="3">
        <f>+'1100ac-s3'!BC5</f>
        <v>46.909090909090907</v>
      </c>
      <c r="K33" s="46">
        <f>+'1100ac-s4'!BC5</f>
        <v>15.104166666666668</v>
      </c>
      <c r="L33" s="33">
        <f t="shared" si="0"/>
        <v>448.90484636080436</v>
      </c>
    </row>
    <row r="34" spans="2:17" x14ac:dyDescent="0.25">
      <c r="B34" t="s">
        <v>49</v>
      </c>
      <c r="C34" t="s">
        <v>305</v>
      </c>
      <c r="D34" s="3"/>
      <c r="E34" s="3">
        <f>+'160ac-s4'!N5</f>
        <v>19.833333333333336</v>
      </c>
      <c r="F34" s="3">
        <f>+'160ac-s3'!N5</f>
        <v>43.550000000000004</v>
      </c>
      <c r="G34" s="3"/>
      <c r="H34" s="3">
        <f>+'1100ac-s5ab'!T5</f>
        <v>28.799999999999997</v>
      </c>
      <c r="I34" s="3">
        <f>+'1100ac-s6'!BM5</f>
        <v>976.21962616822429</v>
      </c>
      <c r="J34" s="3">
        <f>+'1100ac-s3'!BD5</f>
        <v>134.21212121212122</v>
      </c>
      <c r="K34" s="46">
        <f>+'1100ac-s4'!BD5</f>
        <v>25.375</v>
      </c>
      <c r="L34" s="33">
        <f t="shared" si="0"/>
        <v>1227.9900807136789</v>
      </c>
      <c r="Q34" s="33"/>
    </row>
    <row r="35" spans="2:17" x14ac:dyDescent="0.25">
      <c r="B35" t="s">
        <v>235</v>
      </c>
      <c r="C35" t="s">
        <v>40</v>
      </c>
      <c r="D35" s="3"/>
      <c r="E35" s="3"/>
      <c r="F35" s="3"/>
      <c r="G35" s="3"/>
      <c r="H35" s="3"/>
      <c r="I35" s="3">
        <f>+'1100ac-s6'!BP5</f>
        <v>39.205607476635514</v>
      </c>
      <c r="J35" s="3">
        <f>+'1100ac-s3'!BP5</f>
        <v>9.1212121212121211</v>
      </c>
      <c r="K35" s="46"/>
      <c r="L35" s="33">
        <f t="shared" si="0"/>
        <v>48.326819597847631</v>
      </c>
    </row>
    <row r="36" spans="2:17" x14ac:dyDescent="0.25">
      <c r="B36" t="s">
        <v>51</v>
      </c>
      <c r="C36" t="s">
        <v>40</v>
      </c>
      <c r="D36" s="3"/>
      <c r="E36" s="3">
        <f>+'160ac-s4'!Z5</f>
        <v>2.916666666666667</v>
      </c>
      <c r="F36" s="3"/>
      <c r="G36" s="3">
        <f>+'160ac-s2'!BD5</f>
        <v>12.466666666666665</v>
      </c>
      <c r="H36" s="3"/>
      <c r="I36" s="3"/>
      <c r="J36" s="3"/>
      <c r="K36" s="46"/>
      <c r="L36" s="33">
        <f t="shared" si="0"/>
        <v>15.383333333333333</v>
      </c>
    </row>
    <row r="37" spans="2:17" x14ac:dyDescent="0.25">
      <c r="B37" t="s">
        <v>57</v>
      </c>
      <c r="C37" t="s">
        <v>40</v>
      </c>
      <c r="D37" s="3"/>
      <c r="E37" s="3"/>
      <c r="F37" s="3"/>
      <c r="G37" s="3">
        <f>+'160ac-s2'!AR5</f>
        <v>5.6666666666666661</v>
      </c>
      <c r="H37" s="3"/>
      <c r="I37" s="3"/>
      <c r="J37" s="3"/>
      <c r="K37" s="46"/>
      <c r="L37" s="33">
        <f t="shared" si="0"/>
        <v>5.6666666666666661</v>
      </c>
    </row>
    <row r="38" spans="2:17" x14ac:dyDescent="0.25">
      <c r="B38" t="s">
        <v>59</v>
      </c>
      <c r="C38" t="s">
        <v>40</v>
      </c>
      <c r="D38" s="3"/>
      <c r="E38" s="3"/>
      <c r="F38" s="3"/>
      <c r="G38" s="3">
        <f>+'160ac-s2'!BG5</f>
        <v>3.4000000000000004</v>
      </c>
      <c r="H38" s="3"/>
      <c r="I38" s="3"/>
      <c r="J38" s="3"/>
      <c r="K38" s="46"/>
      <c r="L38" s="33">
        <f t="shared" si="0"/>
        <v>3.4000000000000004</v>
      </c>
    </row>
    <row r="39" spans="2:17" x14ac:dyDescent="0.25">
      <c r="B39" t="s">
        <v>60</v>
      </c>
      <c r="C39" t="s">
        <v>40</v>
      </c>
      <c r="D39" s="3"/>
      <c r="E39" s="3"/>
      <c r="F39" s="3"/>
      <c r="G39" s="3">
        <f>+'160ac-s2'!BJ5</f>
        <v>4.5333333333333332</v>
      </c>
      <c r="H39" s="3"/>
      <c r="I39" s="3"/>
      <c r="J39" s="3"/>
      <c r="K39" s="46"/>
      <c r="L39" s="33">
        <f t="shared" si="0"/>
        <v>4.5333333333333332</v>
      </c>
    </row>
    <row r="40" spans="2:17" x14ac:dyDescent="0.25">
      <c r="B40" t="s">
        <v>230</v>
      </c>
      <c r="C40" t="s">
        <v>314</v>
      </c>
      <c r="D40" s="3"/>
      <c r="E40" s="3"/>
      <c r="F40" s="3"/>
      <c r="G40" s="3"/>
      <c r="H40" s="3"/>
      <c r="I40" s="3"/>
      <c r="J40" s="3"/>
      <c r="K40" s="46">
        <f>+'1100ac-s4'!BK5+'1100ac-s4'!BL5</f>
        <v>54.375</v>
      </c>
      <c r="L40" s="33">
        <f t="shared" si="0"/>
        <v>54.375</v>
      </c>
    </row>
    <row r="41" spans="2:17" x14ac:dyDescent="0.25">
      <c r="B41" t="s">
        <v>230</v>
      </c>
      <c r="C41" t="s">
        <v>309</v>
      </c>
      <c r="D41" s="3"/>
      <c r="E41" s="3"/>
      <c r="F41" s="3"/>
      <c r="G41" s="3"/>
      <c r="H41" s="3"/>
      <c r="I41" s="3"/>
      <c r="J41" s="3"/>
      <c r="K41" s="46">
        <f>+'1100ac-s4'!BM5</f>
        <v>36.25</v>
      </c>
      <c r="L41" s="33">
        <f t="shared" si="0"/>
        <v>36.25</v>
      </c>
    </row>
    <row r="42" spans="2:17" x14ac:dyDescent="0.25">
      <c r="B42" t="s">
        <v>231</v>
      </c>
      <c r="C42" t="s">
        <v>308</v>
      </c>
      <c r="D42" s="3"/>
      <c r="E42" s="3"/>
      <c r="F42" s="3"/>
      <c r="G42" s="3"/>
      <c r="H42" s="3"/>
      <c r="I42" s="3"/>
      <c r="J42" s="3"/>
      <c r="K42" s="46">
        <f>+'1100ac-s4'!BU5</f>
        <v>3.0208333333333335</v>
      </c>
      <c r="L42" s="33">
        <f t="shared" si="0"/>
        <v>3.0208333333333335</v>
      </c>
    </row>
    <row r="43" spans="2:17" x14ac:dyDescent="0.25">
      <c r="B43" t="s">
        <v>231</v>
      </c>
      <c r="C43" t="s">
        <v>309</v>
      </c>
      <c r="D43" s="3"/>
      <c r="E43" s="3"/>
      <c r="F43" s="3"/>
      <c r="G43" s="3"/>
      <c r="H43" s="3"/>
      <c r="I43" s="3"/>
      <c r="J43" s="3"/>
      <c r="K43" s="46">
        <f>+'1100ac-s4'!BV5</f>
        <v>1.2083333333333333</v>
      </c>
      <c r="L43" s="33">
        <f t="shared" si="0"/>
        <v>1.2083333333333333</v>
      </c>
    </row>
    <row r="44" spans="2:17" x14ac:dyDescent="0.25">
      <c r="B44" t="s">
        <v>37</v>
      </c>
      <c r="C44" t="s">
        <v>304</v>
      </c>
      <c r="D44" s="3"/>
      <c r="E44" s="3"/>
      <c r="F44" s="3"/>
      <c r="G44" s="3"/>
      <c r="H44" s="3"/>
      <c r="I44" s="3"/>
      <c r="J44" s="3"/>
      <c r="K44" s="46">
        <f>+'1100ac-s4'!CC5+'1100ac-s4'!CD5</f>
        <v>48.333333333333336</v>
      </c>
      <c r="L44" s="33">
        <f t="shared" si="0"/>
        <v>48.333333333333336</v>
      </c>
    </row>
    <row r="45" spans="2:17" ht="15.75" thickBot="1" x14ac:dyDescent="0.3">
      <c r="B45" t="s">
        <v>37</v>
      </c>
      <c r="C45" t="s">
        <v>309</v>
      </c>
      <c r="D45" s="47"/>
      <c r="E45" s="47"/>
      <c r="F45" s="47"/>
      <c r="G45" s="47"/>
      <c r="H45" s="47"/>
      <c r="I45" s="47"/>
      <c r="J45" s="47"/>
      <c r="K45" s="48">
        <f>+'1100ac-s4'!CE5</f>
        <v>21.75</v>
      </c>
      <c r="L45" s="49">
        <f t="shared" si="0"/>
        <v>21.75</v>
      </c>
    </row>
    <row r="46" spans="2:17" ht="15.75" thickBot="1" x14ac:dyDescent="0.3">
      <c r="D46" s="33">
        <f t="shared" ref="D46:K46" si="6">SUM(D9:D45)</f>
        <v>71.589999999999989</v>
      </c>
      <c r="E46" s="33">
        <f t="shared" si="6"/>
        <v>66.5</v>
      </c>
      <c r="F46" s="33">
        <f t="shared" si="6"/>
        <v>241.79999999999998</v>
      </c>
      <c r="G46" s="33">
        <f t="shared" si="6"/>
        <v>1518.6666666666665</v>
      </c>
      <c r="H46" s="33">
        <f t="shared" si="6"/>
        <v>163.19999999999999</v>
      </c>
      <c r="I46" s="33">
        <f t="shared" si="6"/>
        <v>29937.401869158883</v>
      </c>
      <c r="J46" s="33">
        <f t="shared" si="6"/>
        <v>1547.9999999999998</v>
      </c>
      <c r="K46" s="33">
        <f t="shared" si="6"/>
        <v>642.8333333333336</v>
      </c>
      <c r="L46" s="50">
        <f>SUM(D46:K46)</f>
        <v>34189.991869158883</v>
      </c>
    </row>
  </sheetData>
  <mergeCells count="1">
    <mergeCell ref="D7:D8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log tally</vt:lpstr>
      <vt:lpstr>160ac-s4</vt:lpstr>
      <vt:lpstr>160ac-s3</vt:lpstr>
      <vt:lpstr>160ac-s2</vt:lpstr>
      <vt:lpstr>1100ac-s5ab</vt:lpstr>
      <vt:lpstr>1100ac-s6</vt:lpstr>
      <vt:lpstr>1100ac-s3</vt:lpstr>
      <vt:lpstr>1100ac-s4</vt:lpstr>
      <vt:lpstr>Summary</vt:lpstr>
      <vt:lpstr>stand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2024-04-26T19:21:33Z</dcterms:modified>
</cp:coreProperties>
</file>